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F:\DATA\Complete Streets\2024 Early Opportunity\"/>
    </mc:Choice>
  </mc:AlternateContent>
  <xr:revisionPtr revIDLastSave="0" documentId="13_ncr:1_{1B2068FB-9C98-423E-9AD8-3037C3E844FE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Application" sheetId="1" r:id="rId1"/>
    <sheet name="Contact" sheetId="3" state="hidden" r:id="rId2"/>
  </sheets>
  <definedNames>
    <definedName name="_xlnm._FilterDatabase" localSheetId="1" hidden="1">Contact!$A$1:$E$1</definedName>
    <definedName name="Agencies">Contact!$A$2:$A$168</definedName>
    <definedName name="Agency">Application!$C$10</definedName>
    <definedName name="cn_only">Application!$E$29</definedName>
    <definedName name="contact">Contact!$A$2:$E$168</definedName>
    <definedName name="_xlnm.Print_Area" localSheetId="0">Application!$B$2:$H$89</definedName>
    <definedName name="tloc">Application!$H$39</definedName>
    <definedName name="tproj">Application!$F$39</definedName>
    <definedName name="ttib">Application!$G$39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J35" i="1" s="1"/>
  <c r="I34" i="1"/>
  <c r="J34" i="1" s="1"/>
  <c r="I20" i="1"/>
  <c r="I79" i="1"/>
  <c r="I80" i="1"/>
  <c r="I81" i="1"/>
  <c r="I82" i="1"/>
  <c r="I83" i="1"/>
  <c r="I78" i="1"/>
  <c r="H38" i="1"/>
  <c r="H37" i="1"/>
  <c r="H36" i="1"/>
  <c r="H35" i="1"/>
  <c r="H34" i="1"/>
  <c r="H29" i="1"/>
  <c r="H48" i="1" l="1"/>
  <c r="B45" i="1"/>
  <c r="B6" i="1"/>
  <c r="I51" i="1"/>
  <c r="I29" i="1"/>
  <c r="I70" i="1"/>
  <c r="I71" i="1"/>
  <c r="I72" i="1"/>
  <c r="I73" i="1"/>
  <c r="I74" i="1"/>
  <c r="I69" i="1"/>
  <c r="I67" i="1"/>
  <c r="I65" i="1"/>
  <c r="I61" i="1"/>
  <c r="I59" i="1"/>
  <c r="I57" i="1"/>
  <c r="I55" i="1"/>
  <c r="I50" i="1"/>
  <c r="I36" i="1"/>
  <c r="I37" i="1"/>
  <c r="I38" i="1"/>
  <c r="I24" i="1"/>
  <c r="I25" i="1"/>
  <c r="I23" i="1"/>
  <c r="I16" i="1"/>
  <c r="I15" i="1"/>
  <c r="I14" i="1"/>
  <c r="I13" i="1"/>
  <c r="I12" i="1"/>
  <c r="I11" i="1"/>
  <c r="I10" i="1"/>
  <c r="G39" i="1" l="1"/>
  <c r="F39" i="1"/>
  <c r="D39" i="1"/>
  <c r="H31" i="1" l="1"/>
  <c r="H39" i="1"/>
  <c r="H30" i="1" s="1"/>
  <c r="J30" i="1" l="1"/>
  <c r="B49" i="1"/>
  <c r="I49" i="1"/>
  <c r="I30" i="1" l="1"/>
  <c r="J3" i="1" s="1"/>
  <c r="I3" i="1" l="1"/>
</calcChain>
</file>

<file path=xl/sharedStrings.xml><?xml version="1.0" encoding="utf-8"?>
<sst xmlns="http://schemas.openxmlformats.org/spreadsheetml/2006/main" count="767" uniqueCount="275">
  <si>
    <t>Is this a construction ready project?</t>
  </si>
  <si>
    <t>Email</t>
  </si>
  <si>
    <t>Phase</t>
  </si>
  <si>
    <t>Detailed vicinity map clearly showing project limits indicating facilities served</t>
  </si>
  <si>
    <r>
      <t xml:space="preserve">Include the following attachments with </t>
    </r>
    <r>
      <rPr>
        <sz val="10"/>
        <rFont val="Arial"/>
        <family val="2"/>
      </rPr>
      <t>your application</t>
    </r>
  </si>
  <si>
    <t>Agency Official Signature</t>
  </si>
  <si>
    <t>PROJECT SCHEDULE</t>
  </si>
  <si>
    <t>FUNDING PARTNERS</t>
  </si>
  <si>
    <t>Amount</t>
  </si>
  <si>
    <t>Source</t>
  </si>
  <si>
    <t>Public</t>
  </si>
  <si>
    <t>Number Attached</t>
  </si>
  <si>
    <t>PROJECT DESCRIPTION</t>
  </si>
  <si>
    <t>Detailed project cost estimate signed by a professional engineer registered in Washington State</t>
  </si>
  <si>
    <t>Funding commitment letters from all funding partners</t>
  </si>
  <si>
    <t>TIB Funds</t>
  </si>
  <si>
    <t>Local Funds</t>
  </si>
  <si>
    <t>Total Project</t>
  </si>
  <si>
    <t>Legislative District(s)</t>
  </si>
  <si>
    <t>Congressional District(s)</t>
  </si>
  <si>
    <t>Printed or Typed Name &amp; Title</t>
  </si>
  <si>
    <t>Agency Contact</t>
  </si>
  <si>
    <t>Certification is hereby given that the information provided is accurate and the applicable attachments are complete and included as part of the application package</t>
  </si>
  <si>
    <t>Public or Private</t>
  </si>
  <si>
    <t>Agency Name</t>
  </si>
  <si>
    <t>Phone Number</t>
  </si>
  <si>
    <t>APPLICATION ATTACHMENTS</t>
  </si>
  <si>
    <t>PROJECT FUNDING</t>
  </si>
  <si>
    <t>TOTAL</t>
  </si>
  <si>
    <t>Design Engineering</t>
  </si>
  <si>
    <t>Right of Way</t>
  </si>
  <si>
    <t>Construction Engineering</t>
  </si>
  <si>
    <t>Construction Other</t>
  </si>
  <si>
    <t>Construction Contract</t>
  </si>
  <si>
    <t>CERTIFICATION</t>
  </si>
  <si>
    <t>Date Signed</t>
  </si>
  <si>
    <t>Agency</t>
  </si>
  <si>
    <t>Email Address</t>
  </si>
  <si>
    <t>ALGONA</t>
  </si>
  <si>
    <t>BENTON CITY</t>
  </si>
  <si>
    <t>BINGEN</t>
  </si>
  <si>
    <t>BLACK DIAMOND</t>
  </si>
  <si>
    <t>BRIDGEPORT</t>
  </si>
  <si>
    <t>CARBONADO</t>
  </si>
  <si>
    <t>CARNATION</t>
  </si>
  <si>
    <t>CASTLE ROCK</t>
  </si>
  <si>
    <t>CATHLAMET</t>
  </si>
  <si>
    <t>CHELAN</t>
  </si>
  <si>
    <t>CLE ELUM</t>
  </si>
  <si>
    <t>COLFAX</t>
  </si>
  <si>
    <t>COLVILLE</t>
  </si>
  <si>
    <t>COULEE CITY</t>
  </si>
  <si>
    <t>DARRINGTON</t>
  </si>
  <si>
    <t>DAVENPORT</t>
  </si>
  <si>
    <t>DAYTON</t>
  </si>
  <si>
    <t>DEER PARK</t>
  </si>
  <si>
    <t>ELECTRIC CITY</t>
  </si>
  <si>
    <t>ELMER CITY</t>
  </si>
  <si>
    <t>ENDICOTT</t>
  </si>
  <si>
    <t>ENTIAT</t>
  </si>
  <si>
    <t>FRIDAY HARBOR</t>
  </si>
  <si>
    <t>GOLDENDALE</t>
  </si>
  <si>
    <t>GRANGER</t>
  </si>
  <si>
    <t>GRANITE FALLS</t>
  </si>
  <si>
    <t>HARRAH</t>
  </si>
  <si>
    <t>KETTLE FALLS</t>
  </si>
  <si>
    <t>LA CENTER</t>
  </si>
  <si>
    <t>LANGLEY</t>
  </si>
  <si>
    <t>LEAVENWORTH</t>
  </si>
  <si>
    <t>LIND</t>
  </si>
  <si>
    <t>LONG BEACH</t>
  </si>
  <si>
    <t>MABTON</t>
  </si>
  <si>
    <t>MALDEN</t>
  </si>
  <si>
    <t>MATTAWA</t>
  </si>
  <si>
    <t>MEDICAL LAKE</t>
  </si>
  <si>
    <t>METALINE</t>
  </si>
  <si>
    <t>MOXEE</t>
  </si>
  <si>
    <t>NACHES</t>
  </si>
  <si>
    <t>NEWPORT</t>
  </si>
  <si>
    <t>NORTH BONNEVILLE</t>
  </si>
  <si>
    <t>OAKESDALE</t>
  </si>
  <si>
    <t>OROVILLE</t>
  </si>
  <si>
    <t>PALOUSE</t>
  </si>
  <si>
    <t>POMEROY</t>
  </si>
  <si>
    <t>RAYMOND</t>
  </si>
  <si>
    <t>REPUBLIC</t>
  </si>
  <si>
    <t>RITZVILLE</t>
  </si>
  <si>
    <t>ROCK ISLAND</t>
  </si>
  <si>
    <t>ROCKFORD</t>
  </si>
  <si>
    <t>ROSALIA</t>
  </si>
  <si>
    <t>ROYAL CITY</t>
  </si>
  <si>
    <t>RUSTON</t>
  </si>
  <si>
    <t>SOAP LAKE</t>
  </si>
  <si>
    <t>SPANGLE</t>
  </si>
  <si>
    <t>SPRINGDALE</t>
  </si>
  <si>
    <t>ST. JOHN</t>
  </si>
  <si>
    <t>TIETON</t>
  </si>
  <si>
    <t>TONASKET</t>
  </si>
  <si>
    <t>TWISP</t>
  </si>
  <si>
    <t>WAITSBURG</t>
  </si>
  <si>
    <t>WARDEN</t>
  </si>
  <si>
    <t>WESTPORT</t>
  </si>
  <si>
    <t>WHITE SALMON</t>
  </si>
  <si>
    <t>WILBUR</t>
  </si>
  <si>
    <t>WINTHROP</t>
  </si>
  <si>
    <t>ZILLAH</t>
  </si>
  <si>
    <t>CONNELL</t>
  </si>
  <si>
    <t>Commitment
Letter or Status</t>
  </si>
  <si>
    <t>Construction Phase</t>
  </si>
  <si>
    <t>Design Phase</t>
  </si>
  <si>
    <t>List additional funding sources being sought:</t>
  </si>
  <si>
    <t>(360) 586-1143</t>
  </si>
  <si>
    <t>Greg Armstrong</t>
  </si>
  <si>
    <t>GregA@tib.wa.gov</t>
  </si>
  <si>
    <t>(360) 586-1142</t>
  </si>
  <si>
    <t>(360) 586-1151</t>
  </si>
  <si>
    <t>Are additional funds, not listed above, still being sought?</t>
  </si>
  <si>
    <t>Enter Target Dates</t>
  </si>
  <si>
    <t>Bicycle</t>
  </si>
  <si>
    <t>Pedestrian</t>
  </si>
  <si>
    <t>Motor Vehicle</t>
  </si>
  <si>
    <t>Which elements does this project include? Check all that apply</t>
  </si>
  <si>
    <t>COMPLETE STREETS ELEMENTS</t>
  </si>
  <si>
    <t>Aesthetics</t>
  </si>
  <si>
    <t>Construction Start Date</t>
  </si>
  <si>
    <t xml:space="preserve">Contract Advertisement Date   </t>
  </si>
  <si>
    <t>Contract Completion Date</t>
  </si>
  <si>
    <t>Project Name</t>
  </si>
  <si>
    <t>Street/Road</t>
  </si>
  <si>
    <t>Limits</t>
  </si>
  <si>
    <t>Date
(mm/dd/yyyy)</t>
  </si>
  <si>
    <t xml:space="preserve">What complete streets elements and modal solutions are being used?  </t>
  </si>
  <si>
    <r>
      <t xml:space="preserve">Use the </t>
    </r>
    <r>
      <rPr>
        <b/>
        <sz val="12"/>
        <color indexed="35"/>
        <rFont val="Arial"/>
        <family val="2"/>
      </rPr>
      <t>&lt;TAB&gt;</t>
    </r>
    <r>
      <rPr>
        <b/>
        <sz val="12"/>
        <color indexed="9"/>
        <rFont val="Arial"/>
        <family val="2"/>
      </rPr>
      <t xml:space="preserve"> or</t>
    </r>
    <r>
      <rPr>
        <b/>
        <sz val="12"/>
        <color indexed="15"/>
        <rFont val="Arial"/>
        <family val="2"/>
      </rPr>
      <t xml:space="preserve"> </t>
    </r>
    <r>
      <rPr>
        <b/>
        <sz val="12"/>
        <color indexed="35"/>
        <rFont val="Wingdings"/>
        <charset val="2"/>
      </rPr>
      <t></t>
    </r>
    <r>
      <rPr>
        <b/>
        <sz val="12"/>
        <color indexed="44"/>
        <rFont val="Arial"/>
        <family val="2"/>
      </rPr>
      <t xml:space="preserve"> </t>
    </r>
    <r>
      <rPr>
        <b/>
        <sz val="12"/>
        <color indexed="9"/>
        <rFont val="Arial"/>
        <family val="2"/>
      </rPr>
      <t>Keys to move between fields</t>
    </r>
  </si>
  <si>
    <t>Engineer</t>
  </si>
  <si>
    <t>Phone</t>
  </si>
  <si>
    <t>ABERDEEN</t>
  </si>
  <si>
    <t>AIRWAY HEIGHTS</t>
  </si>
  <si>
    <t>ANACORTES</t>
  </si>
  <si>
    <t>ARLINGTON</t>
  </si>
  <si>
    <t>AUBURN</t>
  </si>
  <si>
    <t>BAINBRIDGE ISLAND</t>
  </si>
  <si>
    <t>BATTLE GROUND</t>
  </si>
  <si>
    <t>BELLEVUE</t>
  </si>
  <si>
    <t>BELLINGHAM</t>
  </si>
  <si>
    <t>BONNEY LAKE</t>
  </si>
  <si>
    <t>BOTHELL</t>
  </si>
  <si>
    <t>BREMERTON</t>
  </si>
  <si>
    <t>BURIEN</t>
  </si>
  <si>
    <t>BURLINGTON</t>
  </si>
  <si>
    <t>CLARK COUNTY</t>
  </si>
  <si>
    <t>COLLEGE PLACE</t>
  </si>
  <si>
    <t>COVINGTON</t>
  </si>
  <si>
    <t>DES MOINES</t>
  </si>
  <si>
    <t>DUVALL</t>
  </si>
  <si>
    <t>EAST WENATCHEE</t>
  </si>
  <si>
    <t>EDMONDS</t>
  </si>
  <si>
    <t>ELLENSBURG</t>
  </si>
  <si>
    <t>EPHRATA</t>
  </si>
  <si>
    <t>EVERETT</t>
  </si>
  <si>
    <t>FEDERAL WAY</t>
  </si>
  <si>
    <t>FERNDALE</t>
  </si>
  <si>
    <t>FIFE</t>
  </si>
  <si>
    <t>FIRCREST</t>
  </si>
  <si>
    <t>GRANDVIEW</t>
  </si>
  <si>
    <t>ISSAQUAH</t>
  </si>
  <si>
    <t>KENMORE</t>
  </si>
  <si>
    <t>KENNEWICK</t>
  </si>
  <si>
    <t>KENT</t>
  </si>
  <si>
    <t>KIRKLAND</t>
  </si>
  <si>
    <t>LACEY</t>
  </si>
  <si>
    <t>LAKE FOREST PARK</t>
  </si>
  <si>
    <t>LAKE STEVENS</t>
  </si>
  <si>
    <t>LAKEWOOD</t>
  </si>
  <si>
    <t>LONGVIEW</t>
  </si>
  <si>
    <t>LYNNWOOD</t>
  </si>
  <si>
    <t>MAPLE VALLEY</t>
  </si>
  <si>
    <t>MARYSVILLE</t>
  </si>
  <si>
    <t>MILL CREEK</t>
  </si>
  <si>
    <t>MILTON</t>
  </si>
  <si>
    <t>MONROE</t>
  </si>
  <si>
    <t>MOSES LAKE</t>
  </si>
  <si>
    <t>MOUNT VERNON</t>
  </si>
  <si>
    <t>MOUNTLAKE TERRACE</t>
  </si>
  <si>
    <t>MUKILTEO</t>
  </si>
  <si>
    <t>NORMANDY PARK</t>
  </si>
  <si>
    <t>NORTH BEND</t>
  </si>
  <si>
    <t>OCEAN SHORES</t>
  </si>
  <si>
    <t>OLYMPIA</t>
  </si>
  <si>
    <t>ORTING</t>
  </si>
  <si>
    <t>OTHELLO</t>
  </si>
  <si>
    <t>PACIFIC</t>
  </si>
  <si>
    <t>PASCO</t>
  </si>
  <si>
    <t>PIERCE COUNTY</t>
  </si>
  <si>
    <t>PORT ANGELES</t>
  </si>
  <si>
    <t>PORT ORCHARD</t>
  </si>
  <si>
    <t>PORT TOWNSEND</t>
  </si>
  <si>
    <t>POULSBO</t>
  </si>
  <si>
    <t>PROSSER</t>
  </si>
  <si>
    <t>PULLMAN</t>
  </si>
  <si>
    <t>REDMOND</t>
  </si>
  <si>
    <t>RENTON</t>
  </si>
  <si>
    <t>RICHLAND</t>
  </si>
  <si>
    <t>RIDGEFIELD</t>
  </si>
  <si>
    <t>SAN JUAN COUNTY</t>
  </si>
  <si>
    <t>SEATAC</t>
  </si>
  <si>
    <t>SEATTLE</t>
  </si>
  <si>
    <t>SEDRO WOOLLEY</t>
  </si>
  <si>
    <t>SELAH</t>
  </si>
  <si>
    <t>SHORELINE</t>
  </si>
  <si>
    <t>SNOHOMISH COUNTY</t>
  </si>
  <si>
    <t>SNOQUALMIE</t>
  </si>
  <si>
    <t>SPOKANE</t>
  </si>
  <si>
    <t>SPOKANE COUNTY</t>
  </si>
  <si>
    <t>SPOKANE VALLEY</t>
  </si>
  <si>
    <t>SULTAN</t>
  </si>
  <si>
    <t>SUMNER</t>
  </si>
  <si>
    <t>SUNNYSIDE</t>
  </si>
  <si>
    <t>TACOMA</t>
  </si>
  <si>
    <t>THURSTON COUNTY</t>
  </si>
  <si>
    <t>TOPPENISH</t>
  </si>
  <si>
    <t>TUKWILA</t>
  </si>
  <si>
    <t>UNION GAP</t>
  </si>
  <si>
    <t>UNIVERSITY PLACE</t>
  </si>
  <si>
    <t>VANCOUVER</t>
  </si>
  <si>
    <t>WALLA WALLA</t>
  </si>
  <si>
    <t>WALLA WALLA COUNTY</t>
  </si>
  <si>
    <t>WAPATO</t>
  </si>
  <si>
    <t>WENATCHEE</t>
  </si>
  <si>
    <t>WEST RICHLAND</t>
  </si>
  <si>
    <t>YAKIMA</t>
  </si>
  <si>
    <t>YELM</t>
  </si>
  <si>
    <t>Chris Langhoff</t>
  </si>
  <si>
    <t>(360) 586-1157</t>
  </si>
  <si>
    <t>Andrew Beagle</t>
  </si>
  <si>
    <t>AndrewB@tib.wa.gov</t>
  </si>
  <si>
    <t>Jonathan Heusman</t>
  </si>
  <si>
    <t>JonathanH@tib.wa.gov</t>
  </si>
  <si>
    <t>AGENCY ELIGIBILITY</t>
  </si>
  <si>
    <t>PROJECT INFORMATION</t>
  </si>
  <si>
    <t>Township</t>
  </si>
  <si>
    <t>Range</t>
  </si>
  <si>
    <t>Section</t>
  </si>
  <si>
    <t>Find your Township, Range, and Section here</t>
  </si>
  <si>
    <t>Find your Legislative or Congressional District here</t>
  </si>
  <si>
    <t>Access to transit</t>
  </si>
  <si>
    <t>Typical roadway section(s), drawings, or site plans</t>
  </si>
  <si>
    <t>Describe what level of community engagement has been completed for this project.</t>
  </si>
  <si>
    <t>CONSTRUCTION READINESS</t>
  </si>
  <si>
    <t>PSE % Complete</t>
  </si>
  <si>
    <t>Permits</t>
  </si>
  <si>
    <t>Cultural Resources</t>
  </si>
  <si>
    <t>Utilities</t>
  </si>
  <si>
    <t>Federal Permits Required?</t>
  </si>
  <si>
    <t>COMMUNITY ENGAGEMENT</t>
  </si>
  <si>
    <t>Explain the level of community support for this project.</t>
  </si>
  <si>
    <t>Describe any Construction Other costs.</t>
  </si>
  <si>
    <t>Identify the community's need for this project.</t>
  </si>
  <si>
    <t>Agencies with an adopted complete streets ordinance are eligible for Complete Streets funding from TIB.  Contact your TIB engineer if you have a complete streets ordinance but do not show up on the list below of eligible agencies.</t>
  </si>
  <si>
    <t>Please answer the following questions.  Keep your answers brief and within the allotted space.</t>
  </si>
  <si>
    <t>Current photos of the existing condition (do not use screenshots from online maps).</t>
  </si>
  <si>
    <t>Rows to Complete</t>
  </si>
  <si>
    <t>Minimum Local Match</t>
  </si>
  <si>
    <t>MLM</t>
  </si>
  <si>
    <t xml:space="preserve">2024 Complete Streets Early </t>
  </si>
  <si>
    <t>Opportunity Application</t>
  </si>
  <si>
    <t>Errors</t>
  </si>
  <si>
    <t>Actual Local Match</t>
  </si>
  <si>
    <t>Actual TIB Match</t>
  </si>
  <si>
    <t>Describe the project, the solution, and how it incorporates complete streets to address need described above.</t>
  </si>
  <si>
    <t>SUBMISSION GUIDELINES</t>
  </si>
  <si>
    <r>
      <t>Email a signed pdf application, the excel work sheet, and all required attachments to the your TIB Engineer. 
Applications must be received by</t>
    </r>
    <r>
      <rPr>
        <b/>
        <sz val="10"/>
        <rFont val="Tahoma"/>
        <family val="2"/>
      </rPr>
      <t xml:space="preserve"> March 1, 2024</t>
    </r>
    <r>
      <rPr>
        <sz val="10"/>
        <rFont val="Tahoma"/>
        <family val="2"/>
      </rPr>
      <t xml:space="preserve"> for March consideration or </t>
    </r>
    <r>
      <rPr>
        <b/>
        <sz val="10"/>
        <rFont val="Tahoma"/>
        <family val="2"/>
      </rPr>
      <t xml:space="preserve">April 26, 2024 </t>
    </r>
    <r>
      <rPr>
        <sz val="10"/>
        <rFont val="Tahoma"/>
        <family val="2"/>
      </rPr>
      <t>for May consideration.</t>
    </r>
  </si>
  <si>
    <t>Enter "0" for phases with no costs or no TIB funds requested.</t>
  </si>
  <si>
    <t>LA CONNER</t>
  </si>
  <si>
    <t>PATEROS</t>
  </si>
  <si>
    <t>Written concurrence from WSDOT if project is on or connects to a state highway or 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</si>
</sst>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\ &quot;miles&quot;"/>
    <numFmt numFmtId="165" formatCode="[&lt;=9999999]###\-####;\(###\)\ ###\-####"/>
    <numFmt numFmtId="166" formatCode="0.0%"/>
    <numFmt numFmtId="167" formatCode="mmmm\ d\,\ yyyy"/>
    <numFmt numFmtId="168" formatCode="mmm\ yyyy"/>
    <numFmt numFmtId="169" formatCode="#,###\ \ "/>
    <numFmt numFmtId="170" formatCode="_(&quot;$&quot;* #,##0_);_(&quot;$&quot;* \(#,##0\);_(&quot;$&quot;* &quot;-&quot;??_);_(@_)"/>
  </numFmts>
  <fonts count="43" x14ac:knownFonts="1">
    <font>
      <sz val="11"/>
      <name val="Arial"/>
    </font>
    <font>
      <sz val="11"/>
      <name val="Arial"/>
      <family val="2"/>
    </font>
    <font>
      <sz val="8"/>
      <name val="Tahoma"/>
      <family val="2"/>
    </font>
    <font>
      <sz val="9"/>
      <name val="Tahoma"/>
      <family val="2"/>
    </font>
    <font>
      <sz val="10"/>
      <name val="Tahoma"/>
      <family val="2"/>
    </font>
    <font>
      <sz val="11"/>
      <name val="Tahoma"/>
      <family val="2"/>
    </font>
    <font>
      <b/>
      <sz val="14"/>
      <name val="Arial"/>
      <family val="2"/>
    </font>
    <font>
      <sz val="10"/>
      <name val="Arial"/>
      <family val="2"/>
    </font>
    <font>
      <b/>
      <sz val="9"/>
      <name val="Tahoma"/>
      <family val="2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Tahoma"/>
      <family val="2"/>
    </font>
    <font>
      <sz val="10"/>
      <name val="Verdana"/>
      <family val="2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sz val="9"/>
      <name val="Tw Cen MT"/>
      <family val="2"/>
    </font>
    <font>
      <b/>
      <sz val="12"/>
      <color indexed="15"/>
      <name val="Arial"/>
      <family val="2"/>
    </font>
    <font>
      <sz val="11"/>
      <name val="Arial"/>
      <family val="2"/>
    </font>
    <font>
      <sz val="9"/>
      <color indexed="9"/>
      <name val="Tahoma"/>
      <family val="2"/>
    </font>
    <font>
      <b/>
      <sz val="12"/>
      <color indexed="35"/>
      <name val="Arial"/>
      <family val="2"/>
    </font>
    <font>
      <b/>
      <sz val="12"/>
      <color indexed="44"/>
      <name val="Arial"/>
      <family val="2"/>
    </font>
    <font>
      <b/>
      <sz val="12"/>
      <color indexed="35"/>
      <name val="Wingdings"/>
      <charset val="2"/>
    </font>
    <font>
      <sz val="8"/>
      <name val="Tahoma"/>
      <family val="2"/>
    </font>
    <font>
      <sz val="11"/>
      <name val="Arial"/>
      <family val="2"/>
    </font>
    <font>
      <b/>
      <sz val="12"/>
      <name val="Tahoma"/>
      <family val="2"/>
    </font>
    <font>
      <b/>
      <sz val="14"/>
      <name val="Tahoma"/>
      <family val="2"/>
    </font>
    <font>
      <sz val="10"/>
      <name val="Verdana"/>
      <family val="2"/>
    </font>
    <font>
      <sz val="11"/>
      <name val="Arial"/>
      <family val="2"/>
    </font>
    <font>
      <sz val="12"/>
      <name val="Helv"/>
    </font>
    <font>
      <b/>
      <u/>
      <sz val="9"/>
      <color rgb="FF002060"/>
      <name val="Tahoma"/>
      <family val="2"/>
    </font>
    <font>
      <u/>
      <sz val="9"/>
      <color rgb="FF002060"/>
      <name val="Tahoma"/>
      <family val="2"/>
    </font>
    <font>
      <sz val="9"/>
      <color rgb="FF002060"/>
      <name val="Tahoma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22"/>
      <name val="Tahoma"/>
      <family val="2"/>
    </font>
    <font>
      <b/>
      <sz val="11"/>
      <color theme="0"/>
      <name val="Arial"/>
      <family val="2"/>
    </font>
    <font>
      <sz val="11"/>
      <color theme="0" tint="-0.1499984740745262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12"/>
      </patternFill>
    </fill>
    <fill>
      <patternFill patternType="solid">
        <fgColor indexed="54"/>
        <bgColor indexed="12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12"/>
      </patternFill>
    </fill>
    <fill>
      <patternFill patternType="solid">
        <fgColor theme="6" tint="0.59999389629810485"/>
        <bgColor indexed="12"/>
      </patternFill>
    </fill>
    <fill>
      <patternFill patternType="solid">
        <fgColor theme="0"/>
        <bgColor indexed="12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n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thin">
        <color indexed="23"/>
      </bottom>
      <diagonal/>
    </border>
    <border>
      <left style="thin">
        <color indexed="23"/>
      </left>
      <right style="hair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hair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hair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/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hair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hair">
        <color indexed="23"/>
      </bottom>
      <diagonal/>
    </border>
    <border>
      <left/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/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double">
        <color indexed="23"/>
      </bottom>
      <diagonal/>
    </border>
    <border>
      <left/>
      <right style="thin">
        <color indexed="23"/>
      </right>
      <top style="hair">
        <color indexed="23"/>
      </top>
      <bottom style="double">
        <color indexed="23"/>
      </bottom>
      <diagonal/>
    </border>
    <border>
      <left/>
      <right/>
      <top style="hair">
        <color indexed="23"/>
      </top>
      <bottom style="thin">
        <color indexed="23"/>
      </bottom>
      <diagonal/>
    </border>
    <border>
      <left/>
      <right style="hair">
        <color indexed="23"/>
      </right>
      <top style="hair">
        <color indexed="23"/>
      </top>
      <bottom style="thin">
        <color indexed="23"/>
      </bottom>
      <diagonal/>
    </border>
    <border>
      <left style="thin">
        <color indexed="23"/>
      </left>
      <right/>
      <top style="hair">
        <color indexed="23"/>
      </top>
      <bottom style="thin">
        <color indexed="23"/>
      </bottom>
      <diagonal/>
    </border>
    <border>
      <left style="dashed">
        <color indexed="23"/>
      </left>
      <right/>
      <top/>
      <bottom/>
      <diagonal/>
    </border>
    <border>
      <left style="thin">
        <color indexed="23"/>
      </left>
      <right style="hair">
        <color indexed="23"/>
      </right>
      <top/>
      <bottom style="thin">
        <color indexed="23"/>
      </bottom>
      <diagonal/>
    </border>
    <border>
      <left style="hair">
        <color indexed="23"/>
      </left>
      <right style="hair">
        <color indexed="23"/>
      </right>
      <top/>
      <bottom style="thin">
        <color indexed="23"/>
      </bottom>
      <diagonal/>
    </border>
    <border>
      <left/>
      <right style="thin">
        <color indexed="23"/>
      </right>
      <top style="hair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0">
    <xf numFmtId="0" fontId="0" fillId="0" borderId="0"/>
    <xf numFmtId="168" fontId="14" fillId="2" borderId="1">
      <alignment horizontal="center"/>
      <protection locked="0"/>
    </xf>
    <xf numFmtId="43" fontId="34" fillId="0" borderId="0" applyFont="0" applyFill="0" applyBorder="0" applyAlignment="0" applyProtection="0"/>
    <xf numFmtId="1" fontId="14" fillId="2" borderId="46">
      <alignment horizontal="center"/>
      <protection locked="0"/>
    </xf>
    <xf numFmtId="0" fontId="14" fillId="0" borderId="46">
      <alignment horizontal="center"/>
    </xf>
    <xf numFmtId="44" fontId="1" fillId="0" borderId="0" applyFont="0" applyFill="0" applyBorder="0" applyAlignment="0" applyProtection="0"/>
    <xf numFmtId="44" fontId="3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2" borderId="0">
      <alignment horizontal="left" vertical="top"/>
    </xf>
    <xf numFmtId="0" fontId="38" fillId="3" borderId="0" applyFill="0">
      <alignment horizontal="left" vertical="top" wrapText="1"/>
      <protection locked="0"/>
    </xf>
    <xf numFmtId="0" fontId="39" fillId="0" borderId="0"/>
    <xf numFmtId="0" fontId="34" fillId="0" borderId="0"/>
    <xf numFmtId="0" fontId="32" fillId="0" borderId="0"/>
    <xf numFmtId="0" fontId="39" fillId="0" borderId="0"/>
    <xf numFmtId="0" fontId="13" fillId="0" borderId="0"/>
    <xf numFmtId="0" fontId="14" fillId="0" borderId="0"/>
    <xf numFmtId="0" fontId="14" fillId="0" borderId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7" fillId="2" borderId="0">
      <alignment horizontal="right"/>
    </xf>
    <xf numFmtId="0" fontId="6" fillId="3" borderId="0">
      <alignment horizontal="left"/>
    </xf>
    <xf numFmtId="0" fontId="6" fillId="3" borderId="0">
      <alignment horizontal="left"/>
    </xf>
    <xf numFmtId="0" fontId="6" fillId="3" borderId="0">
      <alignment horizontal="left"/>
    </xf>
  </cellStyleXfs>
  <cellXfs count="174">
    <xf numFmtId="0" fontId="0" fillId="0" borderId="0" xfId="0"/>
    <xf numFmtId="3" fontId="23" fillId="2" borderId="10" xfId="0" applyNumberFormat="1" applyFont="1" applyFill="1" applyBorder="1" applyAlignment="1" applyProtection="1">
      <alignment horizontal="right" vertical="center" indent="1"/>
      <protection locked="0"/>
    </xf>
    <xf numFmtId="0" fontId="23" fillId="2" borderId="11" xfId="0" applyFont="1" applyFill="1" applyBorder="1" applyAlignment="1" applyProtection="1">
      <alignment horizontal="center" vertical="center"/>
      <protection locked="0"/>
    </xf>
    <xf numFmtId="3" fontId="23" fillId="2" borderId="12" xfId="0" applyNumberFormat="1" applyFont="1" applyFill="1" applyBorder="1" applyAlignment="1" applyProtection="1">
      <alignment horizontal="right" vertical="center" indent="1"/>
      <protection locked="0"/>
    </xf>
    <xf numFmtId="0" fontId="23" fillId="2" borderId="13" xfId="0" applyFont="1" applyFill="1" applyBorder="1" applyAlignment="1" applyProtection="1">
      <alignment horizontal="center" vertical="center"/>
      <protection locked="0"/>
    </xf>
    <xf numFmtId="3" fontId="23" fillId="2" borderId="14" xfId="0" applyNumberFormat="1" applyFont="1" applyFill="1" applyBorder="1" applyAlignment="1" applyProtection="1">
      <alignment horizontal="right" vertical="center" inden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23" fillId="2" borderId="24" xfId="0" applyFont="1" applyFill="1" applyBorder="1" applyAlignment="1" applyProtection="1">
      <alignment horizontal="center" vertical="center" wrapText="1"/>
      <protection locked="0"/>
    </xf>
    <xf numFmtId="0" fontId="14" fillId="6" borderId="26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horizontal="center"/>
      <protection locked="0"/>
    </xf>
    <xf numFmtId="3" fontId="14" fillId="6" borderId="4" xfId="0" applyNumberFormat="1" applyFont="1" applyFill="1" applyBorder="1" applyAlignment="1" applyProtection="1">
      <alignment horizontal="right" vertical="center" indent="1" shrinkToFit="1"/>
      <protection locked="0"/>
    </xf>
    <xf numFmtId="169" fontId="14" fillId="2" borderId="19" xfId="0" applyNumberFormat="1" applyFont="1" applyFill="1" applyBorder="1" applyAlignment="1" applyProtection="1">
      <alignment horizontal="right" vertical="center" indent="1" shrinkToFit="1"/>
      <protection locked="0"/>
    </xf>
    <xf numFmtId="3" fontId="14" fillId="6" borderId="6" xfId="0" applyNumberFormat="1" applyFont="1" applyFill="1" applyBorder="1" applyAlignment="1" applyProtection="1">
      <alignment horizontal="right" vertical="center" indent="1" shrinkToFit="1"/>
      <protection locked="0"/>
    </xf>
    <xf numFmtId="169" fontId="14" fillId="2" borderId="6" xfId="0" applyNumberFormat="1" applyFont="1" applyFill="1" applyBorder="1" applyAlignment="1" applyProtection="1">
      <alignment horizontal="right" vertical="center" indent="1" shrinkToFit="1"/>
      <protection locked="0"/>
    </xf>
    <xf numFmtId="169" fontId="14" fillId="2" borderId="20" xfId="0" applyNumberFormat="1" applyFont="1" applyFill="1" applyBorder="1" applyAlignment="1" applyProtection="1">
      <alignment horizontal="right" vertical="center" indent="1" shrinkToFit="1"/>
      <protection locked="0"/>
    </xf>
    <xf numFmtId="3" fontId="14" fillId="6" borderId="5" xfId="0" applyNumberFormat="1" applyFont="1" applyFill="1" applyBorder="1" applyAlignment="1" applyProtection="1">
      <alignment horizontal="right" vertical="center" indent="1" shrinkToFit="1"/>
      <protection locked="0"/>
    </xf>
    <xf numFmtId="3" fontId="14" fillId="6" borderId="16" xfId="0" applyNumberFormat="1" applyFont="1" applyFill="1" applyBorder="1" applyAlignment="1" applyProtection="1">
      <alignment horizontal="right" vertical="center" indent="1" shrinkToFit="1"/>
      <protection locked="0"/>
    </xf>
    <xf numFmtId="169" fontId="14" fillId="2" borderId="16" xfId="0" applyNumberFormat="1" applyFont="1" applyFill="1" applyBorder="1" applyAlignment="1" applyProtection="1">
      <alignment horizontal="right" vertical="center" indent="1" shrinkToFi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0" fillId="8" borderId="47" xfId="0" applyFill="1" applyBorder="1"/>
    <xf numFmtId="0" fontId="0" fillId="0" borderId="47" xfId="0" applyBorder="1"/>
    <xf numFmtId="0" fontId="0" fillId="8" borderId="48" xfId="0" applyFill="1" applyBorder="1"/>
    <xf numFmtId="0" fontId="0" fillId="0" borderId="48" xfId="0" applyBorder="1"/>
    <xf numFmtId="0" fontId="16" fillId="9" borderId="0" xfId="0" applyFont="1" applyFill="1"/>
    <xf numFmtId="0" fontId="17" fillId="2" borderId="0" xfId="11" applyNumberFormat="1" applyFont="1" applyFill="1" applyBorder="1" applyAlignment="1" applyProtection="1">
      <alignment horizontal="left"/>
    </xf>
    <xf numFmtId="0" fontId="1" fillId="4" borderId="0" xfId="0" applyFont="1" applyFill="1"/>
    <xf numFmtId="0" fontId="19" fillId="4" borderId="0" xfId="0" applyFont="1" applyFill="1"/>
    <xf numFmtId="0" fontId="19" fillId="2" borderId="0" xfId="0" applyFont="1" applyFill="1"/>
    <xf numFmtId="0" fontId="15" fillId="4" borderId="0" xfId="0" applyFont="1" applyFill="1"/>
    <xf numFmtId="0" fontId="15" fillId="5" borderId="0" xfId="0" applyFont="1" applyFill="1"/>
    <xf numFmtId="0" fontId="28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right" wrapText="1"/>
    </xf>
    <xf numFmtId="0" fontId="29" fillId="0" borderId="0" xfId="0" applyFont="1"/>
    <xf numFmtId="164" fontId="14" fillId="2" borderId="0" xfId="0" applyNumberFormat="1" applyFont="1" applyFill="1" applyAlignment="1">
      <alignment horizontal="left" inden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14" fontId="14" fillId="2" borderId="0" xfId="1" applyNumberFormat="1" applyBorder="1" applyAlignment="1" applyProtection="1"/>
    <xf numFmtId="0" fontId="31" fillId="3" borderId="0" xfId="27" applyFont="1" applyAlignment="1">
      <alignment horizontal="left" vertical="center"/>
    </xf>
    <xf numFmtId="0" fontId="14" fillId="4" borderId="0" xfId="0" applyFont="1" applyFill="1"/>
    <xf numFmtId="0" fontId="3" fillId="2" borderId="0" xfId="0" applyFont="1" applyFill="1" applyAlignment="1">
      <alignment horizontal="right"/>
    </xf>
    <xf numFmtId="166" fontId="16" fillId="0" borderId="0" xfId="0" applyNumberFormat="1" applyFont="1" applyAlignment="1">
      <alignment horizontal="center"/>
    </xf>
    <xf numFmtId="170" fontId="14" fillId="2" borderId="0" xfId="5" applyNumberFormat="1" applyFont="1" applyFill="1" applyBorder="1" applyAlignment="1" applyProtection="1">
      <alignment horizontal="center"/>
    </xf>
    <xf numFmtId="0" fontId="14" fillId="2" borderId="0" xfId="0" applyFont="1" applyFill="1"/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3" fontId="14" fillId="7" borderId="21" xfId="0" applyNumberFormat="1" applyFont="1" applyFill="1" applyBorder="1" applyAlignment="1">
      <alignment horizontal="right" vertical="center" indent="1" shrinkToFit="1"/>
    </xf>
    <xf numFmtId="0" fontId="29" fillId="0" borderId="0" xfId="0" applyFont="1" applyAlignment="1">
      <alignment horizontal="center"/>
    </xf>
    <xf numFmtId="3" fontId="14" fillId="7" borderId="6" xfId="0" applyNumberFormat="1" applyFont="1" applyFill="1" applyBorder="1" applyAlignment="1">
      <alignment horizontal="right" vertical="center" indent="1" shrinkToFit="1"/>
    </xf>
    <xf numFmtId="3" fontId="14" fillId="7" borderId="5" xfId="0" applyNumberFormat="1" applyFont="1" applyFill="1" applyBorder="1" applyAlignment="1">
      <alignment horizontal="right" vertical="center" indent="1" shrinkToFit="1"/>
    </xf>
    <xf numFmtId="0" fontId="3" fillId="2" borderId="0" xfId="0" applyFont="1" applyFill="1" applyAlignment="1">
      <alignment horizontal="left" vertical="center"/>
    </xf>
    <xf numFmtId="3" fontId="16" fillId="7" borderId="17" xfId="0" applyNumberFormat="1" applyFont="1" applyFill="1" applyBorder="1" applyAlignment="1">
      <alignment horizontal="right" vertical="center" indent="1" shrinkToFit="1"/>
    </xf>
    <xf numFmtId="0" fontId="18" fillId="2" borderId="0" xfId="0" applyFont="1" applyFill="1"/>
    <xf numFmtId="0" fontId="4" fillId="2" borderId="0" xfId="0" applyFont="1" applyFill="1" applyAlignment="1">
      <alignment horizontal="right" vertical="center" indent="1"/>
    </xf>
    <xf numFmtId="0" fontId="10" fillId="4" borderId="0" xfId="0" applyFont="1" applyFill="1"/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0" fontId="28" fillId="7" borderId="7" xfId="0" applyFont="1" applyFill="1" applyBorder="1" applyAlignment="1">
      <alignment horizontal="left" vertical="center"/>
    </xf>
    <xf numFmtId="3" fontId="4" fillId="7" borderId="18" xfId="0" applyNumberFormat="1" applyFont="1" applyFill="1" applyBorder="1" applyAlignment="1">
      <alignment horizontal="right" vertical="center" indent="1"/>
    </xf>
    <xf numFmtId="0" fontId="12" fillId="6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 vertical="center" indent="1"/>
    </xf>
    <xf numFmtId="0" fontId="11" fillId="4" borderId="0" xfId="0" applyFont="1" applyFill="1" applyAlignment="1">
      <alignment vertical="top"/>
    </xf>
    <xf numFmtId="14" fontId="14" fillId="2" borderId="1" xfId="1" applyNumberFormat="1">
      <alignment horizontal="center"/>
      <protection locked="0"/>
    </xf>
    <xf numFmtId="0" fontId="14" fillId="3" borderId="0" xfId="14" applyFont="1" applyFill="1" applyAlignment="1" applyProtection="1">
      <alignment vertical="top" wrapText="1"/>
    </xf>
    <xf numFmtId="0" fontId="14" fillId="3" borderId="0" xfId="14" applyFont="1" applyFill="1" applyAlignment="1" applyProtection="1">
      <alignment horizontal="right" vertical="center" wrapText="1"/>
    </xf>
    <xf numFmtId="0" fontId="14" fillId="3" borderId="0" xfId="14" applyFont="1" applyFill="1" applyProtection="1">
      <alignment horizontal="left" vertical="top" wrapText="1"/>
    </xf>
    <xf numFmtId="9" fontId="14" fillId="3" borderId="1" xfId="22" applyFont="1" applyFill="1" applyBorder="1" applyAlignment="1" applyProtection="1">
      <alignment horizontal="left" wrapText="1"/>
      <protection locked="0"/>
    </xf>
    <xf numFmtId="170" fontId="14" fillId="2" borderId="2" xfId="5" applyNumberFormat="1" applyFont="1" applyFill="1" applyBorder="1" applyAlignment="1" applyProtection="1">
      <alignment horizontal="center"/>
      <protection locked="0"/>
    </xf>
    <xf numFmtId="9" fontId="14" fillId="3" borderId="0" xfId="22" applyFont="1" applyFill="1" applyBorder="1" applyAlignment="1" applyProtection="1">
      <alignment horizontal="left" wrapText="1"/>
    </xf>
    <xf numFmtId="0" fontId="14" fillId="3" borderId="0" xfId="14" applyFont="1" applyFill="1" applyAlignment="1" applyProtection="1">
      <alignment horizontal="left" wrapText="1"/>
    </xf>
    <xf numFmtId="0" fontId="14" fillId="3" borderId="1" xfId="14" applyFont="1" applyFill="1" applyBorder="1" applyAlignment="1">
      <alignment horizontal="left" wrapText="1"/>
      <protection locked="0"/>
    </xf>
    <xf numFmtId="0" fontId="41" fillId="4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6" fillId="10" borderId="49" xfId="0" applyFont="1" applyFill="1" applyBorder="1" applyAlignment="1">
      <alignment horizontal="center"/>
    </xf>
    <xf numFmtId="0" fontId="16" fillId="10" borderId="50" xfId="0" applyFont="1" applyFill="1" applyBorder="1" applyAlignment="1">
      <alignment horizontal="center" vertical="center"/>
    </xf>
    <xf numFmtId="0" fontId="16" fillId="11" borderId="49" xfId="0" applyFont="1" applyFill="1" applyBorder="1" applyAlignment="1">
      <alignment horizontal="center"/>
    </xf>
    <xf numFmtId="0" fontId="16" fillId="11" borderId="50" xfId="0" applyFont="1" applyFill="1" applyBorder="1" applyAlignment="1">
      <alignment horizontal="center" vertical="center"/>
    </xf>
    <xf numFmtId="170" fontId="14" fillId="2" borderId="0" xfId="5" applyNumberFormat="1" applyFont="1" applyFill="1" applyBorder="1" applyAlignment="1" applyProtection="1">
      <alignment horizontal="center"/>
      <protection locked="0"/>
    </xf>
    <xf numFmtId="9" fontId="16" fillId="0" borderId="51" xfId="22" applyFont="1" applyBorder="1" applyAlignment="1">
      <alignment horizontal="center"/>
    </xf>
    <xf numFmtId="9" fontId="0" fillId="8" borderId="48" xfId="22" applyFont="1" applyFill="1" applyBorder="1"/>
    <xf numFmtId="9" fontId="0" fillId="0" borderId="48" xfId="22" applyFont="1" applyBorder="1"/>
    <xf numFmtId="0" fontId="41" fillId="4" borderId="0" xfId="0" applyFont="1" applyFill="1" applyAlignment="1">
      <alignment horizontal="left" vertical="center" indent="1"/>
    </xf>
    <xf numFmtId="0" fontId="14" fillId="2" borderId="0" xfId="0" applyFont="1" applyFill="1" applyAlignment="1">
      <alignment vertical="top" wrapText="1"/>
    </xf>
    <xf numFmtId="9" fontId="16" fillId="0" borderId="0" xfId="0" applyNumberFormat="1" applyFont="1" applyAlignment="1">
      <alignment horizontal="right" vertical="center" shrinkToFit="1"/>
    </xf>
    <xf numFmtId="3" fontId="14" fillId="7" borderId="52" xfId="0" applyNumberFormat="1" applyFont="1" applyFill="1" applyBorder="1" applyAlignment="1">
      <alignment horizontal="right" vertical="center" indent="1" shrinkToFit="1"/>
    </xf>
    <xf numFmtId="0" fontId="42" fillId="12" borderId="49" xfId="0" applyFont="1" applyFill="1" applyBorder="1" applyProtection="1">
      <protection locked="0"/>
    </xf>
    <xf numFmtId="0" fontId="42" fillId="12" borderId="53" xfId="0" applyFont="1" applyFill="1" applyBorder="1" applyProtection="1">
      <protection locked="0"/>
    </xf>
    <xf numFmtId="0" fontId="42" fillId="12" borderId="50" xfId="0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49" fontId="1" fillId="2" borderId="1" xfId="11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41" fillId="4" borderId="0" xfId="0" applyFont="1" applyFill="1" applyAlignment="1">
      <alignment horizontal="left" vertical="center" indent="1"/>
    </xf>
    <xf numFmtId="164" fontId="14" fillId="2" borderId="1" xfId="0" applyNumberFormat="1" applyFont="1" applyFill="1" applyBorder="1" applyAlignment="1" applyProtection="1">
      <alignment horizontal="left" indent="1"/>
      <protection locked="0"/>
    </xf>
    <xf numFmtId="0" fontId="10" fillId="0" borderId="0" xfId="0" applyFont="1" applyAlignment="1">
      <alignment horizontal="left" vertical="top" wrapText="1"/>
    </xf>
    <xf numFmtId="0" fontId="8" fillId="7" borderId="32" xfId="0" applyFont="1" applyFill="1" applyBorder="1" applyAlignment="1">
      <alignment horizontal="left" vertical="center" wrapText="1" shrinkToFit="1"/>
    </xf>
    <xf numFmtId="0" fontId="8" fillId="7" borderId="33" xfId="0" applyFont="1" applyFill="1" applyBorder="1" applyAlignment="1">
      <alignment horizontal="left" vertical="center" wrapText="1" shrinkToFit="1"/>
    </xf>
    <xf numFmtId="0" fontId="3" fillId="2" borderId="30" xfId="0" applyFont="1" applyFill="1" applyBorder="1" applyAlignment="1">
      <alignment horizontal="left" vertical="center" wrapText="1" indent="1"/>
    </xf>
    <xf numFmtId="0" fontId="3" fillId="2" borderId="31" xfId="0" applyFont="1" applyFill="1" applyBorder="1" applyAlignment="1">
      <alignment horizontal="left" vertical="center" wrapText="1" indent="1"/>
    </xf>
    <xf numFmtId="0" fontId="3" fillId="2" borderId="40" xfId="0" applyFont="1" applyFill="1" applyBorder="1" applyAlignment="1">
      <alignment horizontal="left" vertical="center" wrapText="1" indent="1"/>
    </xf>
    <xf numFmtId="0" fontId="3" fillId="2" borderId="44" xfId="0" applyFont="1" applyFill="1" applyBorder="1" applyAlignment="1">
      <alignment horizontal="left" vertical="center" wrapText="1" indent="1"/>
    </xf>
    <xf numFmtId="0" fontId="0" fillId="0" borderId="0" xfId="0"/>
    <xf numFmtId="0" fontId="17" fillId="2" borderId="23" xfId="11" applyNumberFormat="1" applyFont="1" applyFill="1" applyBorder="1" applyAlignment="1" applyProtection="1">
      <alignment horizontal="left"/>
    </xf>
    <xf numFmtId="0" fontId="30" fillId="2" borderId="0" xfId="0" applyFont="1" applyFill="1" applyAlignment="1">
      <alignment horizontal="left" wrapText="1"/>
    </xf>
    <xf numFmtId="0" fontId="36" fillId="2" borderId="0" xfId="11" applyFill="1" applyBorder="1" applyAlignment="1" applyProtection="1">
      <alignment horizontal="right" vertical="center" wrapText="1"/>
      <protection locked="0"/>
    </xf>
    <xf numFmtId="0" fontId="4" fillId="2" borderId="0" xfId="0" applyFont="1" applyFill="1" applyAlignment="1">
      <alignment horizontal="right" indent="1"/>
    </xf>
    <xf numFmtId="0" fontId="3" fillId="2" borderId="0" xfId="0" applyFont="1" applyFill="1" applyAlignment="1">
      <alignment horizontal="left" indent="1"/>
    </xf>
    <xf numFmtId="0" fontId="7" fillId="2" borderId="0" xfId="0" applyFont="1" applyFill="1" applyAlignment="1">
      <alignment horizontal="left" vertical="center" indent="3"/>
    </xf>
    <xf numFmtId="0" fontId="9" fillId="0" borderId="21" xfId="0" applyFont="1" applyBorder="1" applyAlignment="1">
      <alignment horizontal="right" vertical="center" textRotation="90" wrapText="1"/>
    </xf>
    <xf numFmtId="0" fontId="9" fillId="0" borderId="45" xfId="0" applyFont="1" applyBorder="1" applyAlignment="1">
      <alignment horizontal="right" vertical="center" textRotation="90" wrapText="1"/>
    </xf>
    <xf numFmtId="0" fontId="9" fillId="0" borderId="17" xfId="0" applyFont="1" applyBorder="1" applyAlignment="1">
      <alignment horizontal="right" vertical="center" textRotation="90" wrapText="1"/>
    </xf>
    <xf numFmtId="0" fontId="14" fillId="2" borderId="0" xfId="0" applyFont="1" applyFill="1"/>
    <xf numFmtId="0" fontId="31" fillId="3" borderId="0" xfId="27" applyFont="1" applyAlignment="1">
      <alignment horizontal="left" vertical="center"/>
    </xf>
    <xf numFmtId="0" fontId="12" fillId="6" borderId="28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2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/>
    </xf>
    <xf numFmtId="0" fontId="14" fillId="2" borderId="2" xfId="0" applyFont="1" applyFill="1" applyBorder="1" applyAlignment="1" applyProtection="1">
      <alignment horizontal="center" shrinkToFit="1"/>
      <protection locked="0"/>
    </xf>
    <xf numFmtId="0" fontId="24" fillId="2" borderId="0" xfId="0" applyFont="1" applyFill="1" applyAlignment="1">
      <alignment horizontal="center" vertical="center"/>
    </xf>
    <xf numFmtId="0" fontId="23" fillId="2" borderId="27" xfId="0" applyFont="1" applyFill="1" applyBorder="1" applyAlignment="1" applyProtection="1">
      <alignment horizontal="left" vertical="center" wrapText="1" indent="1"/>
      <protection locked="0"/>
    </xf>
    <xf numFmtId="0" fontId="23" fillId="2" borderId="11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>
      <alignment horizontal="justify" vertical="center"/>
    </xf>
    <xf numFmtId="0" fontId="8" fillId="2" borderId="28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indent="2"/>
    </xf>
    <xf numFmtId="0" fontId="3" fillId="2" borderId="34" xfId="0" applyFont="1" applyFill="1" applyBorder="1" applyAlignment="1">
      <alignment horizontal="left" vertical="center" wrapText="1" indent="1"/>
    </xf>
    <xf numFmtId="0" fontId="3" fillId="2" borderId="35" xfId="0" applyFont="1" applyFill="1" applyBorder="1" applyAlignment="1">
      <alignment horizontal="left" vertical="center" wrapText="1" indent="1"/>
    </xf>
    <xf numFmtId="0" fontId="3" fillId="2" borderId="36" xfId="0" applyFont="1" applyFill="1" applyBorder="1" applyAlignment="1">
      <alignment horizontal="left" vertical="center" wrapText="1" indent="1"/>
    </xf>
    <xf numFmtId="0" fontId="3" fillId="2" borderId="37" xfId="0" applyFont="1" applyFill="1" applyBorder="1" applyAlignment="1">
      <alignment horizontal="left" vertical="center" wrapText="1" indent="1"/>
    </xf>
    <xf numFmtId="0" fontId="14" fillId="3" borderId="0" xfId="14" applyFont="1" applyFill="1" applyAlignment="1">
      <alignment horizontal="left" vertical="top" wrapText="1" indent="1"/>
      <protection locked="0"/>
    </xf>
    <xf numFmtId="0" fontId="3" fillId="3" borderId="0" xfId="0" applyFont="1" applyFill="1" applyAlignment="1">
      <alignment vertical="top"/>
    </xf>
    <xf numFmtId="0" fontId="14" fillId="2" borderId="2" xfId="0" applyFont="1" applyFill="1" applyBorder="1" applyProtection="1">
      <protection locked="0"/>
    </xf>
    <xf numFmtId="167" fontId="14" fillId="2" borderId="2" xfId="0" applyNumberFormat="1" applyFont="1" applyFill="1" applyBorder="1" applyAlignment="1" applyProtection="1">
      <alignment horizontal="center"/>
      <protection locked="0"/>
    </xf>
    <xf numFmtId="0" fontId="3" fillId="6" borderId="23" xfId="0" applyFont="1" applyFill="1" applyBorder="1" applyAlignment="1">
      <alignment horizontal="left" indent="1"/>
    </xf>
    <xf numFmtId="0" fontId="3" fillId="2" borderId="23" xfId="0" applyFont="1" applyFill="1" applyBorder="1" applyAlignment="1">
      <alignment horizontal="center" vertical="top"/>
    </xf>
    <xf numFmtId="0" fontId="3" fillId="3" borderId="0" xfId="0" applyFont="1" applyFill="1"/>
    <xf numFmtId="0" fontId="31" fillId="3" borderId="0" xfId="27" applyFont="1">
      <alignment horizontal="left"/>
    </xf>
    <xf numFmtId="0" fontId="8" fillId="3" borderId="0" xfId="27" applyFont="1" applyAlignment="1">
      <alignment horizontal="left" vertical="center" wrapText="1"/>
    </xf>
    <xf numFmtId="0" fontId="14" fillId="3" borderId="1" xfId="14" applyFont="1" applyFill="1" applyBorder="1" applyAlignment="1">
      <alignment horizontal="left" wrapText="1"/>
      <protection locked="0"/>
    </xf>
    <xf numFmtId="0" fontId="14" fillId="3" borderId="0" xfId="14" applyFont="1" applyFill="1" applyAlignment="1" applyProtection="1">
      <alignment horizontal="right" wrapText="1"/>
    </xf>
    <xf numFmtId="0" fontId="20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165" fontId="14" fillId="2" borderId="1" xfId="0" applyNumberFormat="1" applyFont="1" applyFill="1" applyBorder="1" applyAlignment="1" applyProtection="1">
      <alignment horizontal="left" indent="1" shrinkToFit="1"/>
      <protection locked="0"/>
    </xf>
    <xf numFmtId="0" fontId="14" fillId="2" borderId="26" xfId="0" applyFont="1" applyFill="1" applyBorder="1" applyAlignment="1" applyProtection="1">
      <alignment horizontal="left" indent="1"/>
      <protection locked="0"/>
    </xf>
    <xf numFmtId="0" fontId="14" fillId="2" borderId="1" xfId="0" applyFont="1" applyFill="1" applyBorder="1" applyAlignment="1" applyProtection="1">
      <alignment horizontal="left" indent="1"/>
      <protection locked="0"/>
    </xf>
    <xf numFmtId="0" fontId="4" fillId="2" borderId="41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left" vertical="top" wrapText="1" shrinkToFit="1"/>
    </xf>
    <xf numFmtId="0" fontId="40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14" fillId="2" borderId="25" xfId="0" applyFont="1" applyFill="1" applyBorder="1" applyAlignment="1" applyProtection="1">
      <alignment horizontal="left" indent="1"/>
      <protection locked="0"/>
    </xf>
    <xf numFmtId="0" fontId="28" fillId="2" borderId="0" xfId="0" applyFont="1" applyFill="1" applyAlignment="1">
      <alignment horizontal="right" wrapText="1"/>
    </xf>
    <xf numFmtId="0" fontId="36" fillId="0" borderId="0" xfId="11" applyFill="1" applyAlignment="1" applyProtection="1">
      <alignment horizontal="center" vertical="center"/>
      <protection locked="0"/>
    </xf>
    <xf numFmtId="0" fontId="31" fillId="2" borderId="2" xfId="0" applyFont="1" applyFill="1" applyBorder="1" applyAlignment="1">
      <alignment horizontal="left"/>
    </xf>
    <xf numFmtId="0" fontId="21" fillId="2" borderId="15" xfId="0" applyFont="1" applyFill="1" applyBorder="1" applyAlignment="1">
      <alignment horizontal="left" vertical="center" indent="1"/>
    </xf>
    <xf numFmtId="0" fontId="21" fillId="2" borderId="7" xfId="0" applyFont="1" applyFill="1" applyBorder="1" applyAlignment="1">
      <alignment horizontal="left" vertical="center" indent="1"/>
    </xf>
    <xf numFmtId="0" fontId="30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 wrapText="1" indent="2"/>
    </xf>
    <xf numFmtId="0" fontId="23" fillId="2" borderId="40" xfId="0" applyFont="1" applyFill="1" applyBorder="1" applyAlignment="1" applyProtection="1">
      <alignment horizontal="left" vertical="center" wrapText="1" indent="1"/>
      <protection locked="0"/>
    </xf>
    <xf numFmtId="0" fontId="23" fillId="2" borderId="38" xfId="0" applyFont="1" applyFill="1" applyBorder="1" applyAlignment="1" applyProtection="1">
      <alignment horizontal="left" vertical="center" wrapText="1" indent="1"/>
      <protection locked="0"/>
    </xf>
    <xf numFmtId="0" fontId="23" fillId="2" borderId="39" xfId="0" applyFont="1" applyFill="1" applyBorder="1" applyAlignment="1" applyProtection="1">
      <alignment horizontal="left" vertical="center" wrapText="1" indent="1"/>
      <protection locked="0"/>
    </xf>
    <xf numFmtId="0" fontId="12" fillId="7" borderId="42" xfId="0" applyFont="1" applyFill="1" applyBorder="1" applyAlignment="1">
      <alignment horizontal="left" vertical="center" wrapText="1" indent="1"/>
    </xf>
    <xf numFmtId="0" fontId="12" fillId="7" borderId="43" xfId="0" applyFont="1" applyFill="1" applyBorder="1" applyAlignment="1">
      <alignment horizontal="left" vertical="center" wrapText="1" indent="1"/>
    </xf>
    <xf numFmtId="0" fontId="3" fillId="6" borderId="0" xfId="0" applyFont="1" applyFill="1" applyAlignment="1">
      <alignment horizontal="left" indent="1"/>
    </xf>
    <xf numFmtId="0" fontId="4" fillId="2" borderId="0" xfId="0" applyFont="1" applyFill="1" applyAlignment="1">
      <alignment horizontal="right"/>
    </xf>
    <xf numFmtId="0" fontId="14" fillId="2" borderId="19" xfId="0" applyFont="1" applyFill="1" applyBorder="1" applyAlignment="1">
      <alignment horizontal="left" vertical="center" indent="1"/>
    </xf>
    <xf numFmtId="0" fontId="23" fillId="2" borderId="9" xfId="0" applyFont="1" applyFill="1" applyBorder="1" applyAlignment="1">
      <alignment horizontal="left" vertical="center" indent="1"/>
    </xf>
    <xf numFmtId="0" fontId="14" fillId="3" borderId="1" xfId="14" applyFont="1" applyFill="1" applyBorder="1" applyAlignment="1">
      <alignment horizontal="left" wrapText="1" shrinkToFit="1"/>
      <protection locked="0"/>
    </xf>
    <xf numFmtId="0" fontId="3" fillId="2" borderId="0" xfId="0" applyFont="1" applyFill="1" applyAlignment="1">
      <alignment horizontal="right"/>
    </xf>
  </cellXfs>
  <cellStyles count="30">
    <cellStyle name="Centered Date" xfId="1" xr:uid="{00000000-0005-0000-0000-000000000000}"/>
    <cellStyle name="Comma 2" xfId="2" xr:uid="{00000000-0005-0000-0000-000001000000}"/>
    <cellStyle name="Ctr Number" xfId="3" xr:uid="{00000000-0005-0000-0000-000002000000}"/>
    <cellStyle name="Ctr Text" xfId="4" xr:uid="{00000000-0005-0000-0000-000003000000}"/>
    <cellStyle name="Currency" xfId="5" builtinId="4"/>
    <cellStyle name="Currency 2" xfId="6" xr:uid="{00000000-0005-0000-0000-000005000000}"/>
    <cellStyle name="Currency 3" xfId="7" xr:uid="{00000000-0005-0000-0000-000006000000}"/>
    <cellStyle name="Currency 4" xfId="8" xr:uid="{00000000-0005-0000-0000-000007000000}"/>
    <cellStyle name="Followed Hyperlink" xfId="9" builtinId="9" customBuiltin="1"/>
    <cellStyle name="Followed Hyperlink 2" xfId="10" xr:uid="{00000000-0005-0000-0000-000009000000}"/>
    <cellStyle name="Hyperlink" xfId="11" builtinId="8" customBuiltin="1"/>
    <cellStyle name="Hyperlink 2" xfId="12" xr:uid="{00000000-0005-0000-0000-00000B000000}"/>
    <cellStyle name="Lt Heading" xfId="13" xr:uid="{00000000-0005-0000-0000-00000C000000}"/>
    <cellStyle name="Narrative" xfId="14" xr:uid="{00000000-0005-0000-0000-00000D000000}"/>
    <cellStyle name="Normal" xfId="0" builtinId="0"/>
    <cellStyle name="Normal 2" xfId="15" xr:uid="{00000000-0005-0000-0000-00000F000000}"/>
    <cellStyle name="Normal 2 2" xfId="16" xr:uid="{00000000-0005-0000-0000-000010000000}"/>
    <cellStyle name="Normal 3" xfId="17" xr:uid="{00000000-0005-0000-0000-000011000000}"/>
    <cellStyle name="Normal 3 2" xfId="18" xr:uid="{00000000-0005-0000-0000-000012000000}"/>
    <cellStyle name="Normal 4" xfId="19" xr:uid="{00000000-0005-0000-0000-000013000000}"/>
    <cellStyle name="Normal 5" xfId="20" xr:uid="{00000000-0005-0000-0000-000014000000}"/>
    <cellStyle name="Normal 6" xfId="21" xr:uid="{00000000-0005-0000-0000-000015000000}"/>
    <cellStyle name="Percent" xfId="22" builtinId="5"/>
    <cellStyle name="Percent 2" xfId="23" xr:uid="{00000000-0005-0000-0000-000018000000}"/>
    <cellStyle name="Percent 3" xfId="24" xr:uid="{00000000-0005-0000-0000-000019000000}"/>
    <cellStyle name="Percent 4" xfId="25" xr:uid="{00000000-0005-0000-0000-00001A000000}"/>
    <cellStyle name="Rt Heading" xfId="26" xr:uid="{00000000-0005-0000-0000-00001B000000}"/>
    <cellStyle name="Title" xfId="27" builtinId="15" customBuiltin="1"/>
    <cellStyle name="Title 2" xfId="28" xr:uid="{00000000-0005-0000-0000-00001D000000}"/>
    <cellStyle name="Title 3" xfId="29" xr:uid="{00000000-0005-0000-0000-00001E000000}"/>
  </cellStyles>
  <dxfs count="1">
    <dxf>
      <fill>
        <patternFill patternType="lightGray"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fmlaLink="$P$19" lockText="1"/>
</file>

<file path=xl/ctrlProps/ctrlProp11.xml><?xml version="1.0" encoding="utf-8"?>
<formControlPr xmlns="http://schemas.microsoft.com/office/spreadsheetml/2009/9/main" objectType="CheckBox" fmlaLink="$P$18" lockText="1"/>
</file>

<file path=xl/ctrlProps/ctrlProp12.xml><?xml version="1.0" encoding="utf-8"?>
<formControlPr xmlns="http://schemas.microsoft.com/office/spreadsheetml/2009/9/main" objectType="CheckBox" fmlaLink="$P$21" lockText="1"/>
</file>

<file path=xl/ctrlProps/ctrlProp13.xml><?xml version="1.0" encoding="utf-8"?>
<formControlPr xmlns="http://schemas.microsoft.com/office/spreadsheetml/2009/9/main" objectType="CheckBox" fmlaLink="$P$20" lockText="1"/>
</file>

<file path=xl/ctrlProps/ctrlProp14.xml><?xml version="1.0" encoding="utf-8"?>
<formControlPr xmlns="http://schemas.microsoft.com/office/spreadsheetml/2009/9/main" objectType="CheckBox" fmlaLink="$P$22" lockText="1"/>
</file>

<file path=xl/ctrlProps/ctrlProp15.xml><?xml version="1.0" encoding="utf-8"?>
<formControlPr xmlns="http://schemas.microsoft.com/office/spreadsheetml/2009/9/main" objectType="CheckBox" fmlaLink="$P$81" lockText="1"/>
</file>

<file path=xl/ctrlProps/ctrlProp2.xml><?xml version="1.0" encoding="utf-8"?>
<formControlPr xmlns="http://schemas.microsoft.com/office/spreadsheetml/2009/9/main" objectType="CheckBox" fmlaLink="$P$79" lockText="1"/>
</file>

<file path=xl/ctrlProps/ctrlProp3.xml><?xml version="1.0" encoding="utf-8"?>
<formControlPr xmlns="http://schemas.microsoft.com/office/spreadsheetml/2009/9/main" objectType="CheckBox" fmlaLink="$P$82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fmlaLink="$P$83" lockText="1"/>
</file>

<file path=xl/ctrlProps/ctrlProp8.xml><?xml version="1.0" encoding="utf-8"?>
<formControlPr xmlns="http://schemas.microsoft.com/office/spreadsheetml/2009/9/main" objectType="CheckBox" fmlaLink="$P$78" lockText="1"/>
</file>

<file path=xl/ctrlProps/ctrlProp9.xml><?xml version="1.0" encoding="utf-8"?>
<formControlPr xmlns="http://schemas.microsoft.com/office/spreadsheetml/2009/9/main" objectType="CheckBox" fmlaLink="$P$80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</xdr:row>
      <xdr:rowOff>57150</xdr:rowOff>
    </xdr:from>
    <xdr:to>
      <xdr:col>1</xdr:col>
      <xdr:colOff>771525</xdr:colOff>
      <xdr:row>2</xdr:row>
      <xdr:rowOff>342900</xdr:rowOff>
    </xdr:to>
    <xdr:pic>
      <xdr:nvPicPr>
        <xdr:cNvPr id="1916" name="Picture 197" descr="New TIB Logo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523875"/>
          <a:ext cx="600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77</xdr:row>
          <xdr:rowOff>0</xdr:rowOff>
        </xdr:from>
        <xdr:to>
          <xdr:col>1</xdr:col>
          <xdr:colOff>333375</xdr:colOff>
          <xdr:row>78</xdr:row>
          <xdr:rowOff>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78</xdr:row>
          <xdr:rowOff>0</xdr:rowOff>
        </xdr:from>
        <xdr:to>
          <xdr:col>1</xdr:col>
          <xdr:colOff>333375</xdr:colOff>
          <xdr:row>78</xdr:row>
          <xdr:rowOff>219075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0</xdr:rowOff>
        </xdr:from>
        <xdr:to>
          <xdr:col>1</xdr:col>
          <xdr:colOff>333375</xdr:colOff>
          <xdr:row>81</xdr:row>
          <xdr:rowOff>219075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82</xdr:row>
          <xdr:rowOff>0</xdr:rowOff>
        </xdr:from>
        <xdr:to>
          <xdr:col>1</xdr:col>
          <xdr:colOff>333375</xdr:colOff>
          <xdr:row>82</xdr:row>
          <xdr:rowOff>219075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82</xdr:row>
          <xdr:rowOff>0</xdr:rowOff>
        </xdr:from>
        <xdr:to>
          <xdr:col>1</xdr:col>
          <xdr:colOff>333375</xdr:colOff>
          <xdr:row>82</xdr:row>
          <xdr:rowOff>219075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82</xdr:row>
          <xdr:rowOff>0</xdr:rowOff>
        </xdr:from>
        <xdr:to>
          <xdr:col>1</xdr:col>
          <xdr:colOff>333375</xdr:colOff>
          <xdr:row>82</xdr:row>
          <xdr:rowOff>219075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82</xdr:row>
          <xdr:rowOff>0</xdr:rowOff>
        </xdr:from>
        <xdr:to>
          <xdr:col>1</xdr:col>
          <xdr:colOff>333375</xdr:colOff>
          <xdr:row>82</xdr:row>
          <xdr:rowOff>219075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77</xdr:row>
          <xdr:rowOff>0</xdr:rowOff>
        </xdr:from>
        <xdr:to>
          <xdr:col>1</xdr:col>
          <xdr:colOff>333375</xdr:colOff>
          <xdr:row>78</xdr:row>
          <xdr:rowOff>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79</xdr:row>
          <xdr:rowOff>0</xdr:rowOff>
        </xdr:from>
        <xdr:to>
          <xdr:col>1</xdr:col>
          <xdr:colOff>333375</xdr:colOff>
          <xdr:row>79</xdr:row>
          <xdr:rowOff>219075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180975</xdr:rowOff>
        </xdr:from>
        <xdr:to>
          <xdr:col>1</xdr:col>
          <xdr:colOff>333375</xdr:colOff>
          <xdr:row>21</xdr:row>
          <xdr:rowOff>28575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0</xdr:rowOff>
        </xdr:from>
        <xdr:to>
          <xdr:col>1</xdr:col>
          <xdr:colOff>323850</xdr:colOff>
          <xdr:row>20</xdr:row>
          <xdr:rowOff>9525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180975</xdr:rowOff>
        </xdr:from>
        <xdr:to>
          <xdr:col>3</xdr:col>
          <xdr:colOff>333375</xdr:colOff>
          <xdr:row>21</xdr:row>
          <xdr:rowOff>28575</xdr:rowOff>
        </xdr:to>
        <xdr:sp macro="" textlink="">
          <xdr:nvSpPr>
            <xdr:cNvPr id="1884" name="Check Box 860" hidden="1">
              <a:extLst>
                <a:ext uri="{63B3BB69-23CF-44E3-9099-C40C66FF867C}">
                  <a14:compatExt spid="_x0000_s1884"/>
                </a:ext>
                <a:ext uri="{FF2B5EF4-FFF2-40B4-BE49-F238E27FC236}">
                  <a16:creationId xmlns:a16="http://schemas.microsoft.com/office/drawing/2014/main" id="{00000000-0008-0000-0000-00005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0</xdr:rowOff>
        </xdr:from>
        <xdr:to>
          <xdr:col>3</xdr:col>
          <xdr:colOff>323850</xdr:colOff>
          <xdr:row>20</xdr:row>
          <xdr:rowOff>9525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0</xdr:rowOff>
        </xdr:from>
        <xdr:to>
          <xdr:col>5</xdr:col>
          <xdr:colOff>323850</xdr:colOff>
          <xdr:row>20</xdr:row>
          <xdr:rowOff>9525</xdr:rowOff>
        </xdr:to>
        <xdr:sp macro="" textlink="">
          <xdr:nvSpPr>
            <xdr:cNvPr id="1887" name="Check Box 863" hidden="1">
              <a:extLst>
                <a:ext uri="{63B3BB69-23CF-44E3-9099-C40C66FF867C}">
                  <a14:compatExt spid="_x0000_s1887"/>
                </a:ext>
                <a:ext uri="{FF2B5EF4-FFF2-40B4-BE49-F238E27FC236}">
                  <a16:creationId xmlns:a16="http://schemas.microsoft.com/office/drawing/2014/main" id="{00000000-0008-0000-0000-00005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80</xdr:row>
          <xdr:rowOff>0</xdr:rowOff>
        </xdr:from>
        <xdr:to>
          <xdr:col>1</xdr:col>
          <xdr:colOff>333375</xdr:colOff>
          <xdr:row>80</xdr:row>
          <xdr:rowOff>219075</xdr:rowOff>
        </xdr:to>
        <xdr:sp macro="" textlink="">
          <xdr:nvSpPr>
            <xdr:cNvPr id="1897" name="Check Box 873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00000000-0008-0000-0000-00006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7</xdr:col>
      <xdr:colOff>190500</xdr:colOff>
      <xdr:row>1</xdr:row>
      <xdr:rowOff>57150</xdr:rowOff>
    </xdr:from>
    <xdr:to>
      <xdr:col>7</xdr:col>
      <xdr:colOff>790575</xdr:colOff>
      <xdr:row>2</xdr:row>
      <xdr:rowOff>342900</xdr:rowOff>
    </xdr:to>
    <xdr:pic>
      <xdr:nvPicPr>
        <xdr:cNvPr id="2" name="Picture 197" descr="New TIB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523875"/>
          <a:ext cx="600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https://app.leg.wa.gov/DistrictFinder/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1" Type="http://schemas.openxmlformats.org/officeDocument/2006/relationships/hyperlink" Target="https://www.arcgis.com/apps/mapviewer/index.html?layers=97a5ae98d8d04458860f64e201d155c4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106"/>
  <sheetViews>
    <sheetView showGridLines="0" tabSelected="1" zoomScaleNormal="100" zoomScaleSheetLayoutView="100" workbookViewId="0">
      <selection activeCell="G45" sqref="G45"/>
    </sheetView>
  </sheetViews>
  <sheetFormatPr defaultColWidth="8.75" defaultRowHeight="15" x14ac:dyDescent="0.2"/>
  <cols>
    <col min="1" max="1" width="5.375" customWidth="1"/>
    <col min="2" max="7" width="12.125" customWidth="1"/>
    <col min="8" max="8" width="12.625" customWidth="1"/>
    <col min="9" max="9" width="21.875" style="76" customWidth="1"/>
    <col min="10" max="13" width="24.375" customWidth="1"/>
    <col min="15" max="15" width="86.875" customWidth="1"/>
  </cols>
  <sheetData>
    <row r="1" spans="1:15" ht="16.5" thickBot="1" x14ac:dyDescent="0.25">
      <c r="A1" s="25"/>
      <c r="B1" s="143" t="s">
        <v>132</v>
      </c>
      <c r="C1" s="144"/>
      <c r="D1" s="144"/>
      <c r="E1" s="144"/>
      <c r="F1" s="144"/>
      <c r="G1" s="144"/>
      <c r="H1" s="144"/>
      <c r="I1" s="75"/>
      <c r="J1" s="26"/>
      <c r="K1" s="26"/>
      <c r="L1" s="26"/>
      <c r="M1" s="26"/>
      <c r="N1" s="26"/>
      <c r="O1" s="26"/>
    </row>
    <row r="2" spans="1:15" ht="28.5" customHeight="1" x14ac:dyDescent="0.25">
      <c r="A2" s="26"/>
      <c r="B2" s="27"/>
      <c r="C2" s="153" t="s">
        <v>263</v>
      </c>
      <c r="D2" s="154"/>
      <c r="E2" s="154"/>
      <c r="F2" s="154"/>
      <c r="G2" s="154"/>
      <c r="H2" s="86"/>
      <c r="I2" s="79" t="s">
        <v>260</v>
      </c>
      <c r="J2" s="77" t="s">
        <v>265</v>
      </c>
      <c r="K2" s="28"/>
      <c r="L2" s="28"/>
      <c r="M2" s="28"/>
      <c r="N2" s="28"/>
      <c r="O2" s="28"/>
    </row>
    <row r="3" spans="1:15" ht="27.75" thickBot="1" x14ac:dyDescent="0.25">
      <c r="A3" s="26"/>
      <c r="B3" s="27"/>
      <c r="C3" s="153" t="s">
        <v>264</v>
      </c>
      <c r="D3" s="153"/>
      <c r="E3" s="153"/>
      <c r="F3" s="153"/>
      <c r="G3" s="153"/>
      <c r="H3" s="86"/>
      <c r="I3" s="80">
        <f>COUNTIF(I10:I89,"=Not Complete")</f>
        <v>37</v>
      </c>
      <c r="J3" s="78">
        <f>COUNTIF(I10:I89,"=ERROR")</f>
        <v>0</v>
      </c>
      <c r="K3" s="28"/>
      <c r="L3" s="28"/>
      <c r="M3" s="28"/>
      <c r="N3" s="28"/>
      <c r="O3" s="28"/>
    </row>
    <row r="4" spans="1:15" ht="24.75" customHeight="1" x14ac:dyDescent="0.2">
      <c r="A4" s="28"/>
      <c r="B4" s="106" t="s">
        <v>269</v>
      </c>
      <c r="C4" s="106"/>
      <c r="D4" s="106"/>
      <c r="E4" s="106"/>
      <c r="F4" s="106"/>
      <c r="G4" s="106"/>
      <c r="H4" s="106"/>
      <c r="I4" s="85"/>
      <c r="J4" s="26"/>
      <c r="K4" s="28"/>
      <c r="L4" s="28"/>
      <c r="M4" s="28"/>
      <c r="N4" s="28"/>
      <c r="O4" s="29"/>
    </row>
    <row r="5" spans="1:15" ht="43.15" customHeight="1" x14ac:dyDescent="0.2">
      <c r="A5" s="28"/>
      <c r="B5" s="145" t="s">
        <v>270</v>
      </c>
      <c r="C5" s="146"/>
      <c r="D5" s="146"/>
      <c r="E5" s="146"/>
      <c r="F5" s="146"/>
      <c r="G5" s="146"/>
      <c r="H5" s="146"/>
      <c r="I5" s="26"/>
      <c r="J5" s="26"/>
      <c r="K5" s="28"/>
      <c r="L5" s="28"/>
      <c r="M5" s="28"/>
      <c r="N5" s="28"/>
      <c r="O5" s="29"/>
    </row>
    <row r="6" spans="1:15" ht="24.75" customHeight="1" x14ac:dyDescent="0.2">
      <c r="A6" s="28"/>
      <c r="B6" s="150" t="str">
        <f>IF(Agency="","",CONCATENATE("TIB Engineer: ", VLOOKUP(Agency,contact,2,FALSE), ", ",VLOOKUP(Agency,contact,4,FALSE),", ", VLOOKUP(Agency,contact,3,FALSE)))</f>
        <v/>
      </c>
      <c r="C6" s="151"/>
      <c r="D6" s="151"/>
      <c r="E6" s="151"/>
      <c r="F6" s="151"/>
      <c r="G6" s="151"/>
      <c r="H6" s="151"/>
      <c r="I6" s="26"/>
      <c r="J6" s="26"/>
      <c r="K6" s="28"/>
      <c r="L6" s="28"/>
      <c r="M6" s="28"/>
      <c r="N6" s="28"/>
      <c r="O6" s="29"/>
    </row>
    <row r="7" spans="1:15" ht="24.75" customHeight="1" x14ac:dyDescent="0.2">
      <c r="A7" s="28"/>
      <c r="B7" s="106" t="s">
        <v>237</v>
      </c>
      <c r="C7" s="106"/>
      <c r="D7" s="106"/>
      <c r="E7" s="106"/>
      <c r="F7" s="106"/>
      <c r="G7" s="106"/>
      <c r="H7" s="106"/>
      <c r="I7" s="85"/>
      <c r="J7" s="26"/>
      <c r="K7" s="28"/>
      <c r="L7" s="28"/>
      <c r="M7" s="28"/>
      <c r="N7" s="28"/>
      <c r="O7" s="29"/>
    </row>
    <row r="8" spans="1:15" ht="45" customHeight="1" x14ac:dyDescent="0.2">
      <c r="A8" s="28"/>
      <c r="B8" s="152" t="s">
        <v>257</v>
      </c>
      <c r="C8" s="152"/>
      <c r="D8" s="152"/>
      <c r="E8" s="152"/>
      <c r="F8" s="152"/>
      <c r="G8" s="152"/>
      <c r="H8" s="152"/>
      <c r="I8" s="85"/>
      <c r="J8" s="26"/>
      <c r="K8" s="28"/>
      <c r="L8" s="28"/>
      <c r="M8" s="28"/>
      <c r="N8" s="28"/>
      <c r="O8" s="29"/>
    </row>
    <row r="9" spans="1:15" ht="24.75" customHeight="1" x14ac:dyDescent="0.2">
      <c r="A9" s="28"/>
      <c r="B9" s="106" t="s">
        <v>238</v>
      </c>
      <c r="C9" s="106"/>
      <c r="D9" s="106"/>
      <c r="E9" s="106"/>
      <c r="F9" s="106"/>
      <c r="G9" s="106"/>
      <c r="H9" s="106"/>
      <c r="I9" s="85"/>
      <c r="J9" s="26"/>
      <c r="K9" s="28"/>
      <c r="L9" s="28"/>
      <c r="M9" s="28"/>
      <c r="N9" s="28"/>
      <c r="O9" s="29"/>
    </row>
    <row r="10" spans="1:15" ht="30" customHeight="1" x14ac:dyDescent="0.2">
      <c r="A10" s="28"/>
      <c r="B10" s="30" t="s">
        <v>24</v>
      </c>
      <c r="C10" s="149"/>
      <c r="D10" s="149"/>
      <c r="E10" s="149"/>
      <c r="F10" s="149"/>
      <c r="G10" s="30" t="s">
        <v>18</v>
      </c>
      <c r="H10" s="9"/>
      <c r="I10" s="85" t="str">
        <f>IF(AND(Agency&lt;&gt;"",H10&lt;&gt;""),"","Not Complete")</f>
        <v>Not Complete</v>
      </c>
      <c r="J10" s="26"/>
      <c r="K10" s="28"/>
      <c r="L10" s="28"/>
      <c r="M10" s="28"/>
      <c r="N10" s="28"/>
      <c r="O10" s="28"/>
    </row>
    <row r="11" spans="1:15" ht="24" customHeight="1" x14ac:dyDescent="0.2">
      <c r="A11" s="28"/>
      <c r="B11" s="31" t="s">
        <v>127</v>
      </c>
      <c r="C11" s="149"/>
      <c r="D11" s="149"/>
      <c r="E11" s="149"/>
      <c r="F11" s="149"/>
      <c r="G11" s="156" t="s">
        <v>19</v>
      </c>
      <c r="H11" s="32"/>
      <c r="I11" s="85" t="str">
        <f>IF(C11&lt;&gt;"","","Not Complete")</f>
        <v>Not Complete</v>
      </c>
      <c r="J11" s="26"/>
      <c r="K11" s="28"/>
      <c r="L11" s="28"/>
      <c r="M11" s="28"/>
      <c r="N11" s="28"/>
      <c r="O11" s="28"/>
    </row>
    <row r="12" spans="1:15" ht="24" customHeight="1" x14ac:dyDescent="0.2">
      <c r="A12" s="28"/>
      <c r="B12" s="31" t="s">
        <v>128</v>
      </c>
      <c r="C12" s="148"/>
      <c r="D12" s="148"/>
      <c r="E12" s="148"/>
      <c r="F12" s="148"/>
      <c r="G12" s="156"/>
      <c r="H12" s="9"/>
      <c r="I12" s="85" t="str">
        <f>IF(AND(C12&lt;&gt;"",H12&lt;&gt;""),"","Not Complete")</f>
        <v>Not Complete</v>
      </c>
      <c r="J12" s="26"/>
      <c r="K12" s="28"/>
      <c r="L12" s="28"/>
      <c r="M12" s="28"/>
      <c r="N12" s="28"/>
      <c r="O12" s="28"/>
    </row>
    <row r="13" spans="1:15" ht="24" customHeight="1" x14ac:dyDescent="0.2">
      <c r="A13" s="28"/>
      <c r="B13" s="31" t="s">
        <v>129</v>
      </c>
      <c r="C13" s="155"/>
      <c r="D13" s="155"/>
      <c r="E13" s="155"/>
      <c r="F13" s="157" t="s">
        <v>243</v>
      </c>
      <c r="G13" s="157"/>
      <c r="H13" s="157"/>
      <c r="I13" s="85" t="str">
        <f>IF(C13&lt;&gt;"","","Not Complete")</f>
        <v>Not Complete</v>
      </c>
      <c r="J13" s="26"/>
      <c r="K13" s="28"/>
      <c r="L13" s="28"/>
      <c r="M13" s="28"/>
      <c r="N13" s="28"/>
      <c r="O13" s="28"/>
    </row>
    <row r="14" spans="1:15" ht="24" customHeight="1" x14ac:dyDescent="0.2">
      <c r="A14" s="28"/>
      <c r="B14" s="31" t="s">
        <v>21</v>
      </c>
      <c r="C14" s="96"/>
      <c r="D14" s="96"/>
      <c r="E14" s="96"/>
      <c r="F14" s="30" t="s">
        <v>25</v>
      </c>
      <c r="G14" s="147"/>
      <c r="H14" s="147"/>
      <c r="I14" s="85" t="str">
        <f>IF(AND(C14&lt;&gt;"",G14&lt;&gt;""),"","Not Complete")</f>
        <v>Not Complete</v>
      </c>
      <c r="J14" s="26"/>
      <c r="K14" s="28"/>
      <c r="L14" s="28"/>
      <c r="M14" s="28"/>
      <c r="N14" s="28"/>
      <c r="O14" s="28"/>
    </row>
    <row r="15" spans="1:15" ht="24" customHeight="1" x14ac:dyDescent="0.2">
      <c r="A15" s="28"/>
      <c r="B15" s="30" t="s">
        <v>37</v>
      </c>
      <c r="C15" s="96"/>
      <c r="D15" s="96"/>
      <c r="E15" s="96"/>
      <c r="F15" s="96"/>
      <c r="G15" s="105"/>
      <c r="H15" s="105"/>
      <c r="I15" s="85" t="str">
        <f>IF(C15&lt;&gt;"","","Not Complete")</f>
        <v>Not Complete</v>
      </c>
      <c r="J15" s="26"/>
      <c r="K15" s="28"/>
      <c r="L15" s="28"/>
      <c r="M15" s="28"/>
      <c r="N15" s="28"/>
      <c r="O15" s="28"/>
    </row>
    <row r="16" spans="1:15" ht="24" customHeight="1" x14ac:dyDescent="0.2">
      <c r="A16" s="28"/>
      <c r="B16" s="31" t="s">
        <v>239</v>
      </c>
      <c r="C16" s="94"/>
      <c r="D16" s="31" t="s">
        <v>240</v>
      </c>
      <c r="E16" s="94"/>
      <c r="F16" s="31" t="s">
        <v>241</v>
      </c>
      <c r="G16" s="93"/>
      <c r="H16" s="24"/>
      <c r="I16" s="85" t="str">
        <f>IF(AND(C16&lt;&gt;"",E16&lt;&gt;"",G16&lt;&gt;""),"","Not Complete")</f>
        <v>Not Complete</v>
      </c>
      <c r="J16" s="26"/>
      <c r="K16" s="28"/>
      <c r="L16" s="28"/>
      <c r="M16" s="28"/>
      <c r="N16" s="28"/>
      <c r="O16" s="28"/>
    </row>
    <row r="17" spans="1:16" ht="24" customHeight="1" thickBot="1" x14ac:dyDescent="0.25">
      <c r="A17" s="28"/>
      <c r="B17" s="31"/>
      <c r="C17" s="33"/>
      <c r="D17" s="31"/>
      <c r="E17" s="33"/>
      <c r="F17" s="107" t="s">
        <v>242</v>
      </c>
      <c r="G17" s="107"/>
      <c r="H17" s="107"/>
      <c r="I17" s="85"/>
      <c r="J17" s="26"/>
      <c r="K17" s="28"/>
      <c r="L17" s="28"/>
      <c r="M17" s="28"/>
      <c r="N17" s="28"/>
      <c r="O17" s="28"/>
    </row>
    <row r="18" spans="1:16" ht="24" customHeight="1" x14ac:dyDescent="0.2">
      <c r="A18" s="28"/>
      <c r="B18" s="106" t="s">
        <v>122</v>
      </c>
      <c r="C18" s="106"/>
      <c r="D18" s="106"/>
      <c r="E18" s="106"/>
      <c r="F18" s="106"/>
      <c r="G18" s="106"/>
      <c r="H18" s="106"/>
      <c r="I18" s="85"/>
      <c r="J18" s="26"/>
      <c r="K18" s="28"/>
      <c r="L18" s="28"/>
      <c r="M18" s="28"/>
      <c r="N18" s="28"/>
      <c r="O18" s="28"/>
      <c r="P18" s="89" t="b">
        <v>0</v>
      </c>
    </row>
    <row r="19" spans="1:16" ht="24" customHeight="1" x14ac:dyDescent="0.2">
      <c r="A19" s="28"/>
      <c r="B19" s="97" t="s">
        <v>121</v>
      </c>
      <c r="C19" s="97"/>
      <c r="D19" s="97"/>
      <c r="E19" s="97"/>
      <c r="F19" s="104"/>
      <c r="G19" s="104"/>
      <c r="H19" s="104"/>
      <c r="I19" s="85"/>
      <c r="J19" s="26"/>
      <c r="K19" s="28"/>
      <c r="L19" s="28"/>
      <c r="M19" s="28"/>
      <c r="N19" s="28"/>
      <c r="O19" s="28"/>
      <c r="P19" s="90" t="b">
        <v>0</v>
      </c>
    </row>
    <row r="20" spans="1:16" ht="15.95" customHeight="1" x14ac:dyDescent="0.2">
      <c r="A20" s="28"/>
      <c r="B20" s="110" t="s">
        <v>118</v>
      </c>
      <c r="C20" s="110"/>
      <c r="D20" s="110" t="s">
        <v>244</v>
      </c>
      <c r="E20" s="110"/>
      <c r="F20" s="110" t="s">
        <v>123</v>
      </c>
      <c r="G20" s="110"/>
      <c r="H20" s="34"/>
      <c r="I20" s="95" t="str">
        <f>IF(AND(P18=FALSE,P19=FALSE,P20=FALSE,P21=FALSE,P22=FALSE),"Not Complete","")</f>
        <v>Not Complete</v>
      </c>
      <c r="J20" s="26"/>
      <c r="K20" s="28"/>
      <c r="L20" s="28"/>
      <c r="M20" s="28"/>
      <c r="N20" s="28"/>
      <c r="O20" s="28"/>
      <c r="P20" s="90" t="b">
        <v>0</v>
      </c>
    </row>
    <row r="21" spans="1:16" ht="15" customHeight="1" x14ac:dyDescent="0.2">
      <c r="A21" s="28"/>
      <c r="B21" s="110" t="s">
        <v>119</v>
      </c>
      <c r="C21" s="110"/>
      <c r="D21" s="110" t="s">
        <v>120</v>
      </c>
      <c r="E21" s="110"/>
      <c r="F21" s="110"/>
      <c r="G21" s="110"/>
      <c r="H21" s="35"/>
      <c r="I21" s="95"/>
      <c r="J21" s="26"/>
      <c r="K21" s="28"/>
      <c r="L21" s="28"/>
      <c r="M21" s="28"/>
      <c r="N21" s="28"/>
      <c r="O21" s="28"/>
      <c r="P21" s="90" t="b">
        <v>0</v>
      </c>
    </row>
    <row r="22" spans="1:16" ht="32.25" customHeight="1" thickBot="1" x14ac:dyDescent="0.25">
      <c r="A22" s="28"/>
      <c r="B22" s="161" t="s">
        <v>6</v>
      </c>
      <c r="C22" s="161"/>
      <c r="D22" s="161"/>
      <c r="E22" s="161"/>
      <c r="F22" s="161"/>
      <c r="G22" s="36" t="s">
        <v>130</v>
      </c>
      <c r="H22" s="37"/>
      <c r="I22" s="85"/>
      <c r="J22" s="26"/>
      <c r="K22" s="28"/>
      <c r="L22" s="28"/>
      <c r="M22" s="28"/>
      <c r="N22" s="28"/>
      <c r="O22" s="28"/>
      <c r="P22" s="91" t="b">
        <v>0</v>
      </c>
    </row>
    <row r="23" spans="1:16" ht="20.100000000000001" customHeight="1" x14ac:dyDescent="0.2">
      <c r="A23" s="28"/>
      <c r="B23" s="38" t="s">
        <v>117</v>
      </c>
      <c r="C23" s="38"/>
      <c r="D23" s="38"/>
      <c r="E23" s="169" t="s">
        <v>125</v>
      </c>
      <c r="F23" s="169"/>
      <c r="G23" s="66"/>
      <c r="H23" s="39"/>
      <c r="I23" s="85" t="str">
        <f>IF(G23&lt;&gt;"","","Not Complete")</f>
        <v>Not Complete</v>
      </c>
      <c r="J23" s="26"/>
      <c r="K23" s="28"/>
      <c r="L23" s="28"/>
      <c r="M23" s="28"/>
      <c r="N23" s="28"/>
      <c r="O23" s="28"/>
    </row>
    <row r="24" spans="1:16" ht="20.100000000000001" customHeight="1" x14ac:dyDescent="0.2">
      <c r="A24" s="28"/>
      <c r="B24" s="108" t="s">
        <v>124</v>
      </c>
      <c r="C24" s="108"/>
      <c r="D24" s="108"/>
      <c r="E24" s="108"/>
      <c r="F24" s="108"/>
      <c r="G24" s="66"/>
      <c r="H24" s="39"/>
      <c r="I24" s="85" t="str">
        <f t="shared" ref="I24:I25" si="0">IF(G24&lt;&gt;"","","Not Complete")</f>
        <v>Not Complete</v>
      </c>
      <c r="J24" s="26"/>
      <c r="K24" s="28"/>
      <c r="L24" s="28"/>
      <c r="M24" s="28"/>
      <c r="N24" s="28"/>
      <c r="O24" s="28"/>
    </row>
    <row r="25" spans="1:16" ht="20.100000000000001" customHeight="1" x14ac:dyDescent="0.2">
      <c r="A25" s="28"/>
      <c r="B25" s="108" t="s">
        <v>126</v>
      </c>
      <c r="C25" s="108"/>
      <c r="D25" s="108"/>
      <c r="E25" s="108"/>
      <c r="F25" s="108"/>
      <c r="G25" s="66"/>
      <c r="H25" s="39"/>
      <c r="I25" s="85" t="str">
        <f t="shared" si="0"/>
        <v>Not Complete</v>
      </c>
      <c r="J25" s="26"/>
      <c r="K25" s="28"/>
      <c r="L25" s="28"/>
      <c r="M25" s="28"/>
      <c r="N25" s="28"/>
      <c r="O25" s="28"/>
    </row>
    <row r="26" spans="1:16" ht="8.1" customHeight="1" x14ac:dyDescent="0.2">
      <c r="A26" s="28"/>
      <c r="B26" s="108"/>
      <c r="C26" s="108"/>
      <c r="D26" s="108"/>
      <c r="E26" s="108"/>
      <c r="F26" s="108"/>
      <c r="G26" s="108"/>
      <c r="H26" s="108"/>
      <c r="I26" s="85"/>
      <c r="J26" s="26"/>
      <c r="K26" s="28"/>
      <c r="L26" s="28"/>
      <c r="M26" s="28"/>
      <c r="N26" s="28"/>
      <c r="O26" s="28"/>
    </row>
    <row r="27" spans="1:16" ht="30" customHeight="1" x14ac:dyDescent="0.2">
      <c r="A27" s="28"/>
      <c r="B27" s="115" t="s">
        <v>27</v>
      </c>
      <c r="C27" s="115"/>
      <c r="D27" s="115"/>
      <c r="E27" s="115"/>
      <c r="F27" s="115"/>
      <c r="G27" s="115"/>
      <c r="H27" s="115"/>
      <c r="I27" s="85"/>
      <c r="J27" s="26"/>
      <c r="K27" s="28"/>
      <c r="L27" s="28"/>
      <c r="M27" s="28"/>
      <c r="N27" s="28"/>
      <c r="O27" s="28"/>
    </row>
    <row r="28" spans="1:16" ht="30" customHeight="1" x14ac:dyDescent="0.2">
      <c r="A28" s="28"/>
      <c r="B28" s="40"/>
      <c r="C28" s="40"/>
      <c r="D28" s="40"/>
      <c r="E28" s="40"/>
      <c r="F28" s="40"/>
      <c r="G28" s="40"/>
      <c r="H28" s="40"/>
      <c r="I28" s="85"/>
      <c r="J28" s="26"/>
      <c r="K28" s="28"/>
      <c r="L28" s="28"/>
      <c r="M28" s="28"/>
      <c r="N28" s="28"/>
      <c r="O28" s="28"/>
    </row>
    <row r="29" spans="1:16" ht="15" customHeight="1" x14ac:dyDescent="0.25">
      <c r="A29" s="41"/>
      <c r="B29" s="173" t="s">
        <v>0</v>
      </c>
      <c r="C29" s="173"/>
      <c r="D29" s="173"/>
      <c r="E29" s="71"/>
      <c r="G29" s="42" t="s">
        <v>261</v>
      </c>
      <c r="H29" s="82" t="str">
        <f>IF(Agency&lt;&gt;"",VLOOKUP(Agency,contact,5,FALSE),"")</f>
        <v/>
      </c>
      <c r="I29" s="85" t="str">
        <f>IF(E29&lt;&gt;"","","Not Complete")</f>
        <v>Not Complete</v>
      </c>
      <c r="J29" s="26"/>
      <c r="K29" s="41"/>
      <c r="L29" s="41"/>
      <c r="M29" s="41"/>
      <c r="N29" s="41"/>
      <c r="O29" s="41"/>
    </row>
    <row r="30" spans="1:16" ht="21" customHeight="1" x14ac:dyDescent="0.25">
      <c r="A30" s="41"/>
      <c r="B30" s="42"/>
      <c r="C30" s="42"/>
      <c r="D30" s="42"/>
      <c r="E30" s="81"/>
      <c r="G30" s="42" t="s">
        <v>266</v>
      </c>
      <c r="H30" s="82" t="str">
        <f>IF(tproj=0,"",IF(tloc=0,"",tloc/tproj))</f>
        <v/>
      </c>
      <c r="I30" s="85" t="str">
        <f>IF(OR(tproj=0,Agency=""),"",IF(OR(H30="",H30&lt;H29),"ERROR",""))</f>
        <v/>
      </c>
      <c r="J30" s="85" t="str">
        <f>IF(OR(tproj=0,Agency=""),"",IF(OR(H30="",H30&lt;H29)," Minimum local match not met",""))</f>
        <v/>
      </c>
      <c r="K30" s="41"/>
      <c r="L30" s="41"/>
      <c r="M30" s="41"/>
      <c r="N30" s="41"/>
      <c r="O30" s="41"/>
    </row>
    <row r="31" spans="1:16" ht="21" customHeight="1" x14ac:dyDescent="0.25">
      <c r="A31" s="41"/>
      <c r="B31" s="42"/>
      <c r="C31" s="42"/>
      <c r="D31" s="42"/>
      <c r="E31" s="81"/>
      <c r="G31" s="42" t="s">
        <v>267</v>
      </c>
      <c r="H31" s="82" t="str">
        <f>IF(tproj=0,"",IF(ttib=0,"",ttib/tproj))</f>
        <v/>
      </c>
      <c r="I31" s="85"/>
      <c r="J31" s="85"/>
      <c r="K31" s="41"/>
      <c r="L31" s="41"/>
      <c r="M31" s="41"/>
      <c r="N31" s="41"/>
      <c r="O31" s="41"/>
    </row>
    <row r="32" spans="1:16" ht="15" customHeight="1" x14ac:dyDescent="0.25">
      <c r="A32" s="41"/>
      <c r="B32" s="109" t="s">
        <v>271</v>
      </c>
      <c r="C32" s="109"/>
      <c r="D32" s="109"/>
      <c r="E32" s="109"/>
      <c r="F32" s="44"/>
      <c r="G32" s="42"/>
      <c r="H32" s="43"/>
      <c r="I32" s="85"/>
      <c r="J32" s="26"/>
      <c r="K32" s="41"/>
      <c r="L32" s="41"/>
      <c r="M32" s="41"/>
      <c r="N32" s="41"/>
      <c r="O32" s="41"/>
    </row>
    <row r="33" spans="1:15" ht="15" customHeight="1" x14ac:dyDescent="0.2">
      <c r="A33" s="41"/>
      <c r="B33" s="121" t="b">
        <v>1</v>
      </c>
      <c r="C33" s="45"/>
      <c r="D33" s="125" t="s">
        <v>2</v>
      </c>
      <c r="E33" s="126"/>
      <c r="F33" s="46" t="s">
        <v>17</v>
      </c>
      <c r="G33" s="47" t="s">
        <v>15</v>
      </c>
      <c r="H33" s="46" t="s">
        <v>16</v>
      </c>
      <c r="I33" s="85"/>
      <c r="J33" s="26"/>
      <c r="K33" s="41"/>
      <c r="L33" s="41"/>
      <c r="M33" s="41"/>
      <c r="N33" s="41"/>
      <c r="O33" s="41"/>
    </row>
    <row r="34" spans="1:15" ht="18.95" customHeight="1" x14ac:dyDescent="0.2">
      <c r="A34" s="41"/>
      <c r="B34" s="121"/>
      <c r="C34" s="111" t="s">
        <v>109</v>
      </c>
      <c r="D34" s="100" t="s">
        <v>29</v>
      </c>
      <c r="E34" s="101"/>
      <c r="F34" s="10"/>
      <c r="G34" s="11"/>
      <c r="H34" s="48" t="str">
        <f>IF(AND(F34&lt;&gt;"",G34&lt;&gt;""),F34-G34,"")</f>
        <v/>
      </c>
      <c r="I34" s="85" t="str">
        <f>IF(cn_only="Yes",IF(AND(cn_only="yes",OR(F34&lt;&gt;"",G34&lt;&gt;"")),"ERROR",""),IF(AND(F34&lt;&gt;"",G34&lt;&gt;""),"","Not Complete"))</f>
        <v>Not Complete</v>
      </c>
      <c r="J34" s="85" t="str">
        <f>IF(I34="ERROR","Project is marked as construction ready.  No design phase funds allowed","")</f>
        <v/>
      </c>
      <c r="K34" s="41"/>
      <c r="L34" s="41"/>
      <c r="M34" s="41"/>
      <c r="N34" s="41"/>
      <c r="O34" s="41"/>
    </row>
    <row r="35" spans="1:15" ht="18.95" customHeight="1" x14ac:dyDescent="0.2">
      <c r="A35" s="41"/>
      <c r="B35" s="49"/>
      <c r="C35" s="113"/>
      <c r="D35" s="102" t="s">
        <v>30</v>
      </c>
      <c r="E35" s="103"/>
      <c r="F35" s="12"/>
      <c r="G35" s="13"/>
      <c r="H35" s="50" t="str">
        <f>IF(AND(F35&lt;&gt;"",G35&lt;&gt;""),F35-G35,"")</f>
        <v/>
      </c>
      <c r="I35" s="85" t="str">
        <f>IF(cn_only="Yes",IF(AND(cn_only="yes",OR(F35&lt;&gt;"",G35&lt;&gt;"")),"ERROR",""),IF(AND(F35&lt;&gt;"",G35&lt;&gt;""),"","Not Complete"))</f>
        <v>Not Complete</v>
      </c>
      <c r="J35" s="85" t="str">
        <f>IF(I35="ERROR","Project is marked as construction ready.  No design phase funds allowed","")</f>
        <v/>
      </c>
      <c r="K35" s="41"/>
      <c r="L35" s="41"/>
      <c r="M35" s="41"/>
      <c r="N35" s="41"/>
      <c r="O35" s="41"/>
    </row>
    <row r="36" spans="1:15" ht="18.95" customHeight="1" x14ac:dyDescent="0.2">
      <c r="A36" s="41"/>
      <c r="B36" s="49"/>
      <c r="C36" s="111" t="s">
        <v>108</v>
      </c>
      <c r="D36" s="100" t="s">
        <v>31</v>
      </c>
      <c r="E36" s="101"/>
      <c r="F36" s="10"/>
      <c r="G36" s="14"/>
      <c r="H36" s="48" t="str">
        <f>IF(AND(F36&lt;&gt;"",G36&lt;&gt;""),F36-G36,"")</f>
        <v/>
      </c>
      <c r="I36" s="85" t="str">
        <f t="shared" ref="I36:I38" si="1">IF(AND(F36&lt;&gt;"",G36&lt;&gt;""),"","Not Complete")</f>
        <v>Not Complete</v>
      </c>
      <c r="J36" s="26"/>
      <c r="K36" s="41"/>
      <c r="L36" s="41"/>
      <c r="M36" s="41"/>
      <c r="N36" s="41"/>
      <c r="O36" s="41"/>
    </row>
    <row r="37" spans="1:15" ht="18.95" customHeight="1" x14ac:dyDescent="0.2">
      <c r="A37" s="41"/>
      <c r="B37" s="49"/>
      <c r="C37" s="112"/>
      <c r="D37" s="128" t="s">
        <v>33</v>
      </c>
      <c r="E37" s="129"/>
      <c r="F37" s="15"/>
      <c r="G37" s="14"/>
      <c r="H37" s="51" t="str">
        <f>IF(AND(F37&lt;&gt;"",G37&lt;&gt;""),F37-G37,"")</f>
        <v/>
      </c>
      <c r="I37" s="85" t="str">
        <f t="shared" si="1"/>
        <v>Not Complete</v>
      </c>
      <c r="J37" s="26"/>
      <c r="K37" s="41"/>
      <c r="L37" s="41"/>
      <c r="M37" s="41"/>
      <c r="N37" s="41"/>
      <c r="O37" s="41"/>
    </row>
    <row r="38" spans="1:15" ht="18.95" customHeight="1" thickBot="1" x14ac:dyDescent="0.25">
      <c r="A38" s="41"/>
      <c r="B38" s="49"/>
      <c r="C38" s="113"/>
      <c r="D38" s="130" t="s">
        <v>32</v>
      </c>
      <c r="E38" s="131"/>
      <c r="F38" s="16"/>
      <c r="G38" s="17"/>
      <c r="H38" s="88" t="str">
        <f>IF(AND(F38&lt;&gt;"",G38&lt;&gt;""),F38-G38,"")</f>
        <v/>
      </c>
      <c r="I38" s="85" t="str">
        <f t="shared" si="1"/>
        <v>Not Complete</v>
      </c>
      <c r="J38" s="26"/>
      <c r="K38" s="41"/>
      <c r="L38" s="41"/>
      <c r="M38" s="41"/>
      <c r="N38" s="41"/>
      <c r="O38" s="41"/>
    </row>
    <row r="39" spans="1:15" ht="18.95" customHeight="1" thickTop="1" x14ac:dyDescent="0.2">
      <c r="A39" s="41"/>
      <c r="B39" s="49"/>
      <c r="C39" s="52"/>
      <c r="D39" s="98" t="str">
        <f>IF(cn_only="yes","TOTAL CONSTRUCTION PHASE","TOTALS")</f>
        <v>TOTALS</v>
      </c>
      <c r="E39" s="99"/>
      <c r="F39" s="53">
        <f>IF(cn_only="yes",SUM(F36:F38),SUM(F34:F38))</f>
        <v>0</v>
      </c>
      <c r="G39" s="53">
        <f>IF(cn_only="yes",SUM(G36:G38),SUM(G34:G38))</f>
        <v>0</v>
      </c>
      <c r="H39" s="53">
        <f>IF(cn_only="yes",SUM(H36:H38),SUM(H34:H38))</f>
        <v>0</v>
      </c>
      <c r="I39" s="85"/>
      <c r="J39" s="26"/>
      <c r="K39" s="41"/>
      <c r="L39" s="41"/>
      <c r="M39" s="41"/>
      <c r="N39" s="41"/>
      <c r="O39" s="41"/>
    </row>
    <row r="40" spans="1:15" ht="18.95" customHeight="1" x14ac:dyDescent="0.2">
      <c r="A40" s="41"/>
      <c r="B40" s="49"/>
      <c r="C40" s="52"/>
      <c r="D40" s="52"/>
      <c r="E40" s="52"/>
      <c r="F40" s="52"/>
      <c r="G40" s="52"/>
      <c r="H40" s="52"/>
      <c r="I40" s="85"/>
      <c r="J40" s="26"/>
      <c r="K40" s="41"/>
      <c r="L40" s="41"/>
      <c r="M40" s="41"/>
      <c r="N40" s="41"/>
      <c r="O40" s="41"/>
    </row>
    <row r="41" spans="1:15" ht="18.95" customHeight="1" x14ac:dyDescent="0.2">
      <c r="A41" s="41"/>
      <c r="B41" s="49"/>
      <c r="C41" s="52"/>
      <c r="D41" s="52"/>
      <c r="E41" s="52"/>
      <c r="F41" s="52"/>
      <c r="G41" s="52"/>
      <c r="H41" s="52"/>
      <c r="I41" s="85"/>
      <c r="J41" s="26"/>
      <c r="K41" s="41"/>
      <c r="L41" s="41"/>
      <c r="M41" s="41"/>
      <c r="N41" s="41"/>
      <c r="O41" s="41"/>
    </row>
    <row r="42" spans="1:15" ht="14.25" customHeight="1" x14ac:dyDescent="0.2">
      <c r="A42" s="41"/>
      <c r="B42" s="54"/>
      <c r="C42" s="55"/>
      <c r="D42" s="162"/>
      <c r="E42" s="162"/>
      <c r="F42" s="162"/>
      <c r="G42" s="162"/>
      <c r="H42" s="87"/>
      <c r="I42" s="85"/>
      <c r="J42" s="26"/>
      <c r="K42" s="41"/>
      <c r="L42" s="41"/>
      <c r="M42" s="41"/>
      <c r="N42" s="41"/>
      <c r="O42" s="41"/>
    </row>
    <row r="43" spans="1:15" ht="20.100000000000001" customHeight="1" x14ac:dyDescent="0.25">
      <c r="A43" s="41"/>
      <c r="B43" s="158" t="s">
        <v>7</v>
      </c>
      <c r="C43" s="158"/>
      <c r="D43" s="158"/>
      <c r="E43" s="158"/>
      <c r="F43" s="158"/>
      <c r="G43" s="158"/>
      <c r="H43" s="158"/>
      <c r="I43" s="85"/>
      <c r="J43" s="26"/>
      <c r="K43" s="41"/>
      <c r="L43" s="41"/>
      <c r="M43" s="41"/>
      <c r="N43" s="56"/>
      <c r="O43" s="56"/>
    </row>
    <row r="44" spans="1:15" ht="24" customHeight="1" x14ac:dyDescent="0.2">
      <c r="A44" s="41"/>
      <c r="B44" s="159" t="s">
        <v>9</v>
      </c>
      <c r="C44" s="160"/>
      <c r="D44" s="160"/>
      <c r="E44" s="160"/>
      <c r="F44" s="57" t="s">
        <v>23</v>
      </c>
      <c r="G44" s="57" t="s">
        <v>107</v>
      </c>
      <c r="H44" s="58" t="s">
        <v>8</v>
      </c>
      <c r="I44" s="85"/>
      <c r="J44" s="26"/>
      <c r="K44" s="41"/>
      <c r="L44" s="41"/>
      <c r="M44" s="41"/>
      <c r="N44" s="41"/>
      <c r="O44" s="41"/>
    </row>
    <row r="45" spans="1:15" ht="30" customHeight="1" x14ac:dyDescent="0.2">
      <c r="A45" s="41"/>
      <c r="B45" s="170" t="str">
        <f>IF(Agency="","",Agency)</f>
        <v/>
      </c>
      <c r="C45" s="171"/>
      <c r="D45" s="171"/>
      <c r="E45" s="171"/>
      <c r="F45" s="59" t="s">
        <v>10</v>
      </c>
      <c r="G45" s="18"/>
      <c r="H45" s="1"/>
      <c r="I45" s="85"/>
      <c r="J45" s="26"/>
      <c r="K45" s="41"/>
      <c r="L45" s="41"/>
      <c r="M45" s="41"/>
      <c r="N45" s="41"/>
      <c r="O45" s="41"/>
    </row>
    <row r="46" spans="1:15" ht="30" customHeight="1" x14ac:dyDescent="0.2">
      <c r="A46" s="41"/>
      <c r="B46" s="122"/>
      <c r="C46" s="123"/>
      <c r="D46" s="123"/>
      <c r="E46" s="123"/>
      <c r="F46" s="2"/>
      <c r="G46" s="6"/>
      <c r="H46" s="3"/>
      <c r="I46" s="85"/>
      <c r="J46" s="26"/>
      <c r="K46" s="41"/>
      <c r="L46" s="41"/>
      <c r="M46" s="41"/>
      <c r="N46" s="41"/>
      <c r="O46" s="41"/>
    </row>
    <row r="47" spans="1:15" ht="30" customHeight="1" x14ac:dyDescent="0.2">
      <c r="A47" s="41"/>
      <c r="B47" s="163"/>
      <c r="C47" s="164"/>
      <c r="D47" s="164"/>
      <c r="E47" s="165"/>
      <c r="F47" s="4"/>
      <c r="G47" s="7"/>
      <c r="H47" s="5"/>
      <c r="I47" s="85"/>
      <c r="J47" s="26"/>
      <c r="K47" s="41"/>
      <c r="L47" s="41"/>
      <c r="M47" s="41"/>
      <c r="N47" s="41"/>
      <c r="O47" s="41"/>
    </row>
    <row r="48" spans="1:15" ht="20.100000000000001" customHeight="1" x14ac:dyDescent="0.2">
      <c r="A48" s="41"/>
      <c r="B48" s="166" t="s">
        <v>28</v>
      </c>
      <c r="C48" s="167"/>
      <c r="D48" s="167"/>
      <c r="E48" s="167"/>
      <c r="F48" s="167"/>
      <c r="G48" s="60"/>
      <c r="H48" s="61">
        <f>IF(SUM(H45:H47)&gt;=0,SUM(H45:H47),"")</f>
        <v>0</v>
      </c>
      <c r="I48" s="85"/>
      <c r="J48" s="26"/>
      <c r="K48" s="26"/>
      <c r="L48" s="41"/>
      <c r="M48" s="41"/>
      <c r="N48" s="41"/>
      <c r="O48" s="41"/>
    </row>
    <row r="49" spans="1:37" ht="21.95" customHeight="1" x14ac:dyDescent="0.2">
      <c r="A49" s="41"/>
      <c r="B49" s="116" t="str">
        <f>IF(cn_only="YES", IF(AND(H48&gt;0,H48&lt;&gt;tloc)=TRUE,"Funding partners total should equal "&amp;TEXT(SUM(tloc,H34,H35),"$#,##0"),"Local funds are correct"),IF(AND(H48&gt;0,H48&lt;&gt;tloc)=TRUE,"Funding partners total should equal "&amp;TEXT(tloc,"$#,##0"),"Local funds are correct"))</f>
        <v>Local funds are correct</v>
      </c>
      <c r="C49" s="117"/>
      <c r="D49" s="117"/>
      <c r="E49" s="117"/>
      <c r="F49" s="117"/>
      <c r="G49" s="117"/>
      <c r="H49" s="118"/>
      <c r="I49" s="85" t="str">
        <f>IF(tloc=H48,"","Not Complete")</f>
        <v/>
      </c>
      <c r="J49" s="26"/>
      <c r="K49" s="26"/>
      <c r="L49" s="41"/>
      <c r="M49" s="41"/>
      <c r="N49" s="41"/>
      <c r="O49" s="41"/>
    </row>
    <row r="50" spans="1:37" ht="21.75" customHeight="1" x14ac:dyDescent="0.2">
      <c r="A50" s="41"/>
      <c r="B50" s="136" t="s">
        <v>116</v>
      </c>
      <c r="C50" s="136"/>
      <c r="D50" s="136"/>
      <c r="E50" s="136"/>
      <c r="F50" s="8"/>
      <c r="G50" s="62"/>
      <c r="H50" s="62"/>
      <c r="I50" s="85" t="str">
        <f>IF(F50&lt;&gt;"","","Not Complete")</f>
        <v>Not Complete</v>
      </c>
      <c r="J50" s="26"/>
      <c r="K50" s="26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</row>
    <row r="51" spans="1:37" ht="19.5" customHeight="1" x14ac:dyDescent="0.2">
      <c r="A51" s="41"/>
      <c r="B51" s="168" t="s">
        <v>110</v>
      </c>
      <c r="C51" s="168"/>
      <c r="D51" s="168"/>
      <c r="E51" s="172"/>
      <c r="F51" s="172"/>
      <c r="G51" s="172"/>
      <c r="H51" s="172"/>
      <c r="I51" s="85" t="str">
        <f>IF(F50="No","",IF(E51&lt;&gt;"","","Not Complete"))</f>
        <v>Not Complete</v>
      </c>
      <c r="J51" s="26"/>
      <c r="K51" s="26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</row>
    <row r="52" spans="1:37" ht="23.25" customHeight="1" x14ac:dyDescent="0.2">
      <c r="A52" s="28"/>
      <c r="B52" s="115" t="s">
        <v>12</v>
      </c>
      <c r="C52" s="115"/>
      <c r="D52" s="115"/>
      <c r="E52" s="115"/>
      <c r="F52" s="115"/>
      <c r="G52" s="115"/>
      <c r="H52" s="115"/>
      <c r="I52" s="85"/>
      <c r="J52" s="26"/>
      <c r="K52" s="28"/>
      <c r="L52" s="28"/>
      <c r="M52" s="28"/>
      <c r="N52" s="28"/>
      <c r="O52" s="28"/>
    </row>
    <row r="53" spans="1:37" x14ac:dyDescent="0.2">
      <c r="A53" s="28"/>
      <c r="B53" s="140" t="s">
        <v>258</v>
      </c>
      <c r="C53" s="140"/>
      <c r="D53" s="140"/>
      <c r="E53" s="140"/>
      <c r="F53" s="140"/>
      <c r="G53" s="140"/>
      <c r="H53" s="140"/>
      <c r="I53" s="85"/>
      <c r="J53" s="26"/>
      <c r="K53" s="28"/>
      <c r="L53" s="28"/>
      <c r="M53" s="28"/>
      <c r="N53" s="28"/>
      <c r="O53" s="28"/>
    </row>
    <row r="54" spans="1:37" ht="26.25" customHeight="1" x14ac:dyDescent="0.2">
      <c r="A54" s="41"/>
      <c r="B54" s="138" t="s">
        <v>256</v>
      </c>
      <c r="C54" s="138"/>
      <c r="D54" s="138"/>
      <c r="E54" s="138"/>
      <c r="F54" s="138"/>
      <c r="G54" s="138"/>
      <c r="H54" s="138"/>
      <c r="I54" s="85"/>
      <c r="J54" s="26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</row>
    <row r="55" spans="1:37" ht="99.95" customHeight="1" x14ac:dyDescent="0.2">
      <c r="A55" s="41"/>
      <c r="B55" s="132"/>
      <c r="C55" s="132"/>
      <c r="D55" s="132"/>
      <c r="E55" s="132"/>
      <c r="F55" s="132"/>
      <c r="G55" s="132"/>
      <c r="H55" s="132"/>
      <c r="I55" s="85" t="str">
        <f>IF(B55&lt;&gt;"","","Not Complete")</f>
        <v>Not Complete</v>
      </c>
      <c r="J55" s="26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</row>
    <row r="56" spans="1:37" ht="15" customHeight="1" x14ac:dyDescent="0.2">
      <c r="A56" s="41"/>
      <c r="B56" s="133" t="s">
        <v>268</v>
      </c>
      <c r="C56" s="133"/>
      <c r="D56" s="133"/>
      <c r="E56" s="133"/>
      <c r="F56" s="133"/>
      <c r="G56" s="133"/>
      <c r="H56" s="133"/>
      <c r="I56" s="85"/>
      <c r="J56" s="26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</row>
    <row r="57" spans="1:37" ht="200.1" customHeight="1" x14ac:dyDescent="0.2">
      <c r="A57" s="41"/>
      <c r="B57" s="132"/>
      <c r="C57" s="132"/>
      <c r="D57" s="132"/>
      <c r="E57" s="132"/>
      <c r="F57" s="132"/>
      <c r="G57" s="132"/>
      <c r="H57" s="132"/>
      <c r="I57" s="85" t="str">
        <f>IF(B57&lt;&gt;"","","Not Complete")</f>
        <v>Not Complete</v>
      </c>
      <c r="J57" s="26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</row>
    <row r="58" spans="1:37" ht="15" customHeight="1" x14ac:dyDescent="0.2">
      <c r="A58" s="41"/>
      <c r="B58" s="133" t="s">
        <v>131</v>
      </c>
      <c r="C58" s="133"/>
      <c r="D58" s="133"/>
      <c r="E58" s="133"/>
      <c r="F58" s="133"/>
      <c r="G58" s="133"/>
      <c r="H58" s="133"/>
      <c r="I58" s="85"/>
      <c r="J58" s="26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</row>
    <row r="59" spans="1:37" ht="200.1" customHeight="1" x14ac:dyDescent="0.2">
      <c r="A59" s="41"/>
      <c r="B59" s="132"/>
      <c r="C59" s="132"/>
      <c r="D59" s="132"/>
      <c r="E59" s="132"/>
      <c r="F59" s="132"/>
      <c r="G59" s="132"/>
      <c r="H59" s="132"/>
      <c r="I59" s="85" t="str">
        <f>IF(B59&lt;&gt;"","","Not Complete")</f>
        <v>Not Complete</v>
      </c>
      <c r="J59" s="26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</row>
    <row r="60" spans="1:37" ht="15" customHeight="1" x14ac:dyDescent="0.2">
      <c r="A60" s="41"/>
      <c r="B60" s="133" t="s">
        <v>255</v>
      </c>
      <c r="C60" s="133"/>
      <c r="D60" s="133"/>
      <c r="E60" s="133"/>
      <c r="F60" s="133"/>
      <c r="G60" s="133"/>
      <c r="H60" s="133"/>
      <c r="I60" s="85"/>
      <c r="J60" s="26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</row>
    <row r="61" spans="1:37" ht="54.95" customHeight="1" x14ac:dyDescent="0.2">
      <c r="A61" s="41"/>
      <c r="B61" s="132"/>
      <c r="C61" s="132"/>
      <c r="D61" s="132"/>
      <c r="E61" s="132"/>
      <c r="F61" s="132"/>
      <c r="G61" s="132"/>
      <c r="H61" s="132"/>
      <c r="I61" s="85" t="str">
        <f>IF(B61&lt;&gt;"","","Not Complete")</f>
        <v>Not Complete</v>
      </c>
      <c r="J61" s="26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</row>
    <row r="62" spans="1:37" ht="15" customHeight="1" x14ac:dyDescent="0.2">
      <c r="A62" s="41"/>
      <c r="B62" s="115" t="s">
        <v>253</v>
      </c>
      <c r="C62" s="115"/>
      <c r="D62" s="115"/>
      <c r="E62" s="115"/>
      <c r="F62" s="115"/>
      <c r="G62" s="115"/>
      <c r="H62" s="115"/>
      <c r="I62" s="85"/>
      <c r="J62" s="26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</row>
    <row r="63" spans="1:37" x14ac:dyDescent="0.2">
      <c r="A63" s="28"/>
      <c r="B63" s="140" t="s">
        <v>258</v>
      </c>
      <c r="C63" s="140"/>
      <c r="D63" s="140"/>
      <c r="E63" s="140"/>
      <c r="F63" s="140"/>
      <c r="G63" s="140"/>
      <c r="H63" s="140"/>
      <c r="I63" s="85"/>
      <c r="J63" s="26"/>
      <c r="K63" s="28"/>
      <c r="L63" s="28"/>
      <c r="M63" s="28"/>
      <c r="N63" s="28"/>
      <c r="O63" s="28"/>
    </row>
    <row r="64" spans="1:37" ht="25.5" customHeight="1" x14ac:dyDescent="0.2">
      <c r="A64" s="41"/>
      <c r="B64" s="138" t="s">
        <v>246</v>
      </c>
      <c r="C64" s="138"/>
      <c r="D64" s="138"/>
      <c r="E64" s="138"/>
      <c r="F64" s="138"/>
      <c r="G64" s="138"/>
      <c r="H64" s="138"/>
      <c r="I64" s="85"/>
      <c r="J64" s="26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</row>
    <row r="65" spans="1:37" ht="76.5" customHeight="1" x14ac:dyDescent="0.2">
      <c r="A65" s="41"/>
      <c r="B65" s="132"/>
      <c r="C65" s="132"/>
      <c r="D65" s="132"/>
      <c r="E65" s="132"/>
      <c r="F65" s="132"/>
      <c r="G65" s="132"/>
      <c r="H65" s="132"/>
      <c r="I65" s="85" t="str">
        <f>IF(B65&lt;&gt;"","","Not Complete")</f>
        <v>Not Complete</v>
      </c>
      <c r="J65" s="26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1"/>
      <c r="AK65" s="41"/>
    </row>
    <row r="66" spans="1:37" ht="15" customHeight="1" x14ac:dyDescent="0.2">
      <c r="A66" s="41"/>
      <c r="B66" s="133" t="s">
        <v>254</v>
      </c>
      <c r="C66" s="133"/>
      <c r="D66" s="133"/>
      <c r="E66" s="133"/>
      <c r="F66" s="133"/>
      <c r="G66" s="133"/>
      <c r="H66" s="133"/>
      <c r="I66" s="85"/>
      <c r="J66" s="26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</row>
    <row r="67" spans="1:37" ht="76.5" customHeight="1" x14ac:dyDescent="0.2">
      <c r="A67" s="41"/>
      <c r="B67" s="132"/>
      <c r="C67" s="132"/>
      <c r="D67" s="132"/>
      <c r="E67" s="132"/>
      <c r="F67" s="132"/>
      <c r="G67" s="132"/>
      <c r="H67" s="132"/>
      <c r="I67" s="85" t="str">
        <f>IF(B67&lt;&gt;"","","Not Complete")</f>
        <v>Not Complete</v>
      </c>
      <c r="J67" s="26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</row>
    <row r="68" spans="1:37" ht="15" customHeight="1" x14ac:dyDescent="0.2">
      <c r="A68" s="41"/>
      <c r="B68" s="115" t="s">
        <v>247</v>
      </c>
      <c r="C68" s="115"/>
      <c r="D68" s="115"/>
      <c r="E68" s="115"/>
      <c r="F68" s="115"/>
      <c r="G68" s="115"/>
      <c r="H68" s="115"/>
      <c r="I68" s="85"/>
      <c r="J68" s="26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</row>
    <row r="69" spans="1:37" ht="30" customHeight="1" x14ac:dyDescent="0.2">
      <c r="A69" s="41"/>
      <c r="B69" s="142" t="s">
        <v>248</v>
      </c>
      <c r="C69" s="142"/>
      <c r="D69" s="70"/>
      <c r="E69" s="72"/>
      <c r="F69" s="72"/>
      <c r="G69" s="67"/>
      <c r="H69" s="67"/>
      <c r="I69" s="85" t="str">
        <f>IF(D69&lt;&gt;"","","Not Complete")</f>
        <v>Not Complete</v>
      </c>
      <c r="J69" s="26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</row>
    <row r="70" spans="1:37" ht="30" customHeight="1" x14ac:dyDescent="0.2">
      <c r="A70" s="41"/>
      <c r="B70" s="142" t="s">
        <v>249</v>
      </c>
      <c r="C70" s="142"/>
      <c r="D70" s="74"/>
      <c r="E70" s="73"/>
      <c r="F70" s="73"/>
      <c r="G70" s="67"/>
      <c r="H70" s="67"/>
      <c r="I70" s="85" t="str">
        <f t="shared" ref="I70:I74" si="2">IF(D70&lt;&gt;"","","Not Complete")</f>
        <v>Not Complete</v>
      </c>
      <c r="J70" s="26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</row>
    <row r="71" spans="1:37" ht="30" customHeight="1" x14ac:dyDescent="0.2">
      <c r="A71" s="41"/>
      <c r="B71" s="142" t="s">
        <v>30</v>
      </c>
      <c r="C71" s="142"/>
      <c r="D71" s="141"/>
      <c r="E71" s="141"/>
      <c r="F71" s="73"/>
      <c r="G71" s="67"/>
      <c r="H71" s="67"/>
      <c r="I71" s="85" t="str">
        <f t="shared" si="2"/>
        <v>Not Complete</v>
      </c>
      <c r="J71" s="26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</row>
    <row r="72" spans="1:37" ht="30" customHeight="1" x14ac:dyDescent="0.2">
      <c r="A72" s="41"/>
      <c r="B72" s="142" t="s">
        <v>250</v>
      </c>
      <c r="C72" s="142"/>
      <c r="D72" s="141"/>
      <c r="E72" s="141"/>
      <c r="F72" s="69"/>
      <c r="G72" s="67"/>
      <c r="H72" s="67"/>
      <c r="I72" s="85" t="str">
        <f t="shared" si="2"/>
        <v>Not Complete</v>
      </c>
      <c r="J72" s="26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</row>
    <row r="73" spans="1:37" ht="30" customHeight="1" x14ac:dyDescent="0.2">
      <c r="A73" s="28"/>
      <c r="B73" s="142" t="s">
        <v>251</v>
      </c>
      <c r="C73" s="142"/>
      <c r="D73" s="141"/>
      <c r="E73" s="141"/>
      <c r="F73" s="141"/>
      <c r="G73" s="67"/>
      <c r="H73" s="67"/>
      <c r="I73" s="85" t="str">
        <f t="shared" si="2"/>
        <v>Not Complete</v>
      </c>
      <c r="J73" s="28"/>
      <c r="K73" s="28"/>
      <c r="L73" s="28"/>
      <c r="M73" s="28"/>
      <c r="N73" s="28"/>
      <c r="O73" s="28"/>
    </row>
    <row r="74" spans="1:37" ht="30" customHeight="1" x14ac:dyDescent="0.2">
      <c r="A74" s="28"/>
      <c r="B74" s="142" t="s">
        <v>252</v>
      </c>
      <c r="C74" s="142"/>
      <c r="D74" s="74"/>
      <c r="E74" s="73"/>
      <c r="F74" s="69"/>
      <c r="G74" s="67"/>
      <c r="H74" s="67"/>
      <c r="I74" s="85" t="str">
        <f t="shared" si="2"/>
        <v>Not Complete</v>
      </c>
      <c r="J74" s="28"/>
      <c r="K74" s="28"/>
      <c r="L74" s="28"/>
      <c r="M74" s="28"/>
      <c r="N74" s="28"/>
      <c r="O74" s="28"/>
    </row>
    <row r="75" spans="1:37" ht="30" customHeight="1" x14ac:dyDescent="0.2">
      <c r="A75" s="28"/>
      <c r="B75" s="68"/>
      <c r="C75" s="68"/>
      <c r="D75" s="67"/>
      <c r="E75" s="67"/>
      <c r="F75" s="67"/>
      <c r="G75" s="67"/>
      <c r="H75" s="67"/>
      <c r="I75" s="85"/>
      <c r="J75" s="28"/>
      <c r="K75" s="28"/>
      <c r="L75" s="28"/>
      <c r="M75" s="28"/>
      <c r="N75" s="28"/>
      <c r="O75" s="28"/>
    </row>
    <row r="76" spans="1:37" ht="30" customHeight="1" x14ac:dyDescent="0.2">
      <c r="A76" s="28"/>
      <c r="B76" s="106" t="s">
        <v>26</v>
      </c>
      <c r="C76" s="106"/>
      <c r="D76" s="106"/>
      <c r="E76" s="106"/>
      <c r="F76" s="106"/>
      <c r="G76" s="106"/>
      <c r="H76" s="106"/>
      <c r="I76" s="85"/>
      <c r="J76" s="26"/>
      <c r="K76" s="28"/>
      <c r="L76" s="28"/>
      <c r="M76" s="28"/>
      <c r="N76" s="28"/>
      <c r="O76" s="28"/>
    </row>
    <row r="77" spans="1:37" ht="15" customHeight="1" thickBot="1" x14ac:dyDescent="0.25">
      <c r="A77" s="28"/>
      <c r="B77" s="97" t="s">
        <v>4</v>
      </c>
      <c r="C77" s="97"/>
      <c r="D77" s="97"/>
      <c r="E77" s="97"/>
      <c r="F77" s="97"/>
      <c r="G77" s="97"/>
      <c r="H77" s="97"/>
      <c r="I77" s="85"/>
      <c r="J77" s="26"/>
      <c r="K77" s="28"/>
      <c r="L77" s="28"/>
      <c r="M77" s="28"/>
      <c r="N77" s="28"/>
      <c r="O77" s="28"/>
    </row>
    <row r="78" spans="1:37" ht="18" customHeight="1" x14ac:dyDescent="0.2">
      <c r="A78" s="28"/>
      <c r="B78" s="127" t="s">
        <v>3</v>
      </c>
      <c r="C78" s="127"/>
      <c r="D78" s="127"/>
      <c r="E78" s="127"/>
      <c r="F78" s="127"/>
      <c r="G78" s="127"/>
      <c r="H78" s="127"/>
      <c r="I78" s="85" t="str">
        <f t="shared" ref="I78:I83" si="3">IF(P78=TRUE,"","Not Complete")</f>
        <v>Not Complete</v>
      </c>
      <c r="J78" s="26"/>
      <c r="K78" s="26"/>
      <c r="L78" s="28"/>
      <c r="M78" s="28"/>
      <c r="N78" s="28"/>
      <c r="O78" s="28"/>
      <c r="P78" s="89" t="b">
        <v>0</v>
      </c>
    </row>
    <row r="79" spans="1:37" ht="18" customHeight="1" x14ac:dyDescent="0.2">
      <c r="A79" s="28"/>
      <c r="B79" s="127" t="s">
        <v>13</v>
      </c>
      <c r="C79" s="127"/>
      <c r="D79" s="127"/>
      <c r="E79" s="127"/>
      <c r="F79" s="127"/>
      <c r="G79" s="127"/>
      <c r="H79" s="127"/>
      <c r="I79" s="85" t="str">
        <f t="shared" si="3"/>
        <v>Not Complete</v>
      </c>
      <c r="J79" s="26"/>
      <c r="K79" s="26"/>
      <c r="L79" s="28"/>
      <c r="M79" s="28"/>
      <c r="N79" s="28"/>
      <c r="O79" s="28"/>
      <c r="P79" s="90" t="b">
        <v>0</v>
      </c>
    </row>
    <row r="80" spans="1:37" ht="18" customHeight="1" x14ac:dyDescent="0.2">
      <c r="A80" s="28"/>
      <c r="B80" s="127" t="s">
        <v>245</v>
      </c>
      <c r="C80" s="127"/>
      <c r="D80" s="127"/>
      <c r="E80" s="127"/>
      <c r="F80" s="127"/>
      <c r="G80" s="127"/>
      <c r="H80" s="127"/>
      <c r="I80" s="85" t="str">
        <f t="shared" si="3"/>
        <v>Not Complete</v>
      </c>
      <c r="J80" s="26"/>
      <c r="K80" s="26"/>
      <c r="L80" s="28"/>
      <c r="M80" s="28"/>
      <c r="N80" s="28"/>
      <c r="O80" s="28"/>
      <c r="P80" s="90" t="b">
        <v>0</v>
      </c>
    </row>
    <row r="81" spans="1:16" ht="18" customHeight="1" x14ac:dyDescent="0.2">
      <c r="A81" s="28"/>
      <c r="B81" s="127" t="s">
        <v>259</v>
      </c>
      <c r="C81" s="127"/>
      <c r="D81" s="127"/>
      <c r="E81" s="127"/>
      <c r="F81" s="127"/>
      <c r="G81" s="127"/>
      <c r="H81" s="127"/>
      <c r="I81" s="85" t="str">
        <f t="shared" si="3"/>
        <v>Not Complete</v>
      </c>
      <c r="J81" s="26"/>
      <c r="K81" s="26"/>
      <c r="L81" s="28"/>
      <c r="M81" s="28"/>
      <c r="N81" s="28"/>
      <c r="O81" s="28"/>
      <c r="P81" s="90" t="b">
        <v>0</v>
      </c>
    </row>
    <row r="82" spans="1:16" ht="18" customHeight="1" x14ac:dyDescent="0.2">
      <c r="A82" s="28"/>
      <c r="B82" s="127" t="s">
        <v>14</v>
      </c>
      <c r="C82" s="127"/>
      <c r="D82" s="127"/>
      <c r="E82" s="127"/>
      <c r="F82" s="63" t="s">
        <v>11</v>
      </c>
      <c r="G82" s="92"/>
      <c r="H82" s="64"/>
      <c r="I82" s="85" t="str">
        <f t="shared" si="3"/>
        <v>Not Complete</v>
      </c>
      <c r="J82" s="26"/>
      <c r="K82" s="26"/>
      <c r="L82" s="28"/>
      <c r="M82" s="28"/>
      <c r="N82" s="28"/>
      <c r="O82" s="28"/>
      <c r="P82" s="90" t="b">
        <v>0</v>
      </c>
    </row>
    <row r="83" spans="1:16" ht="18" customHeight="1" thickBot="1" x14ac:dyDescent="0.25">
      <c r="A83" s="28"/>
      <c r="B83" s="127" t="s">
        <v>274</v>
      </c>
      <c r="C83" s="127"/>
      <c r="D83" s="127"/>
      <c r="E83" s="127"/>
      <c r="F83" s="127"/>
      <c r="G83" s="127"/>
      <c r="H83" s="127"/>
      <c r="I83" s="85" t="str">
        <f t="shared" si="3"/>
        <v>Not Complete</v>
      </c>
      <c r="J83" s="26"/>
      <c r="K83" s="26"/>
      <c r="L83" s="28"/>
      <c r="M83" s="28"/>
      <c r="N83" s="28"/>
      <c r="O83" s="28"/>
      <c r="P83" s="91" t="b">
        <v>0</v>
      </c>
    </row>
    <row r="84" spans="1:16" ht="30" customHeight="1" x14ac:dyDescent="0.25">
      <c r="A84" s="28"/>
      <c r="B84" s="139" t="s">
        <v>34</v>
      </c>
      <c r="C84" s="139"/>
      <c r="D84" s="139"/>
      <c r="E84" s="139"/>
      <c r="F84" s="139"/>
      <c r="G84" s="139"/>
      <c r="H84" s="139"/>
      <c r="I84" s="85"/>
      <c r="J84" s="26"/>
      <c r="K84" s="28"/>
      <c r="L84" s="28"/>
      <c r="M84" s="28"/>
      <c r="N84" s="28"/>
      <c r="O84" s="28"/>
    </row>
    <row r="85" spans="1:16" ht="27.75" customHeight="1" x14ac:dyDescent="0.2">
      <c r="A85" s="28"/>
      <c r="B85" s="124" t="s">
        <v>22</v>
      </c>
      <c r="C85" s="124"/>
      <c r="D85" s="124"/>
      <c r="E85" s="124"/>
      <c r="F85" s="124"/>
      <c r="G85" s="124"/>
      <c r="H85" s="124"/>
      <c r="I85" s="85"/>
      <c r="J85" s="26"/>
      <c r="K85" s="28"/>
      <c r="L85" s="28"/>
      <c r="M85" s="28"/>
      <c r="N85" s="28"/>
      <c r="O85" s="28"/>
    </row>
    <row r="86" spans="1:16" ht="36" customHeight="1" x14ac:dyDescent="0.2">
      <c r="A86" s="28"/>
      <c r="B86" s="134"/>
      <c r="C86" s="134"/>
      <c r="D86" s="134"/>
      <c r="E86" s="134"/>
      <c r="F86" s="32"/>
      <c r="G86" s="135"/>
      <c r="H86" s="135"/>
      <c r="I86" s="85"/>
      <c r="J86" s="26"/>
      <c r="K86" s="28"/>
      <c r="L86" s="28"/>
      <c r="M86" s="28"/>
      <c r="N86" s="65"/>
      <c r="O86" s="65"/>
    </row>
    <row r="87" spans="1:16" ht="12" customHeight="1" x14ac:dyDescent="0.2">
      <c r="A87" s="28"/>
      <c r="B87" s="119" t="s">
        <v>5</v>
      </c>
      <c r="C87" s="119"/>
      <c r="D87" s="119"/>
      <c r="E87" s="119"/>
      <c r="F87" s="45"/>
      <c r="G87" s="137" t="s">
        <v>35</v>
      </c>
      <c r="H87" s="137"/>
      <c r="I87" s="85"/>
      <c r="J87" s="26"/>
      <c r="K87" s="28"/>
      <c r="L87" s="28"/>
      <c r="M87" s="28"/>
      <c r="N87" s="28"/>
      <c r="O87" s="28"/>
    </row>
    <row r="88" spans="1:16" ht="24" customHeight="1" x14ac:dyDescent="0.2">
      <c r="A88" s="28"/>
      <c r="B88" s="120"/>
      <c r="C88" s="120"/>
      <c r="D88" s="120"/>
      <c r="E88" s="120"/>
      <c r="F88" s="114"/>
      <c r="G88" s="114"/>
      <c r="H88" s="114"/>
      <c r="I88" s="85"/>
      <c r="J88" s="26"/>
      <c r="K88" s="28"/>
      <c r="L88" s="28"/>
      <c r="M88" s="28"/>
      <c r="N88" s="65"/>
      <c r="O88" s="65"/>
    </row>
    <row r="89" spans="1:16" ht="24" customHeight="1" x14ac:dyDescent="0.2">
      <c r="A89" s="28"/>
      <c r="B89" s="119" t="s">
        <v>20</v>
      </c>
      <c r="C89" s="119"/>
      <c r="D89" s="119"/>
      <c r="E89" s="119"/>
      <c r="F89" s="114"/>
      <c r="G89" s="114"/>
      <c r="H89" s="114"/>
      <c r="I89" s="85"/>
      <c r="J89" s="26"/>
      <c r="K89" s="28"/>
      <c r="L89" s="28"/>
      <c r="M89" s="28"/>
      <c r="N89" s="28"/>
      <c r="O89" s="28"/>
    </row>
    <row r="90" spans="1:16" ht="24" customHeight="1" x14ac:dyDescent="0.2">
      <c r="A90" s="28"/>
      <c r="B90" s="28"/>
      <c r="C90" s="28"/>
      <c r="D90" s="28"/>
      <c r="E90" s="28"/>
      <c r="F90" s="28"/>
      <c r="G90" s="28"/>
      <c r="H90" s="28"/>
      <c r="I90" s="75"/>
      <c r="J90" s="28"/>
      <c r="K90" s="28"/>
      <c r="L90" s="28"/>
      <c r="M90" s="28"/>
      <c r="N90" s="28"/>
      <c r="O90" s="28"/>
    </row>
    <row r="91" spans="1:16" ht="24" customHeight="1" x14ac:dyDescent="0.2">
      <c r="A91" s="28"/>
      <c r="B91" s="28"/>
      <c r="C91" s="28"/>
      <c r="D91" s="28"/>
      <c r="E91" s="28"/>
      <c r="F91" s="28"/>
      <c r="G91" s="28"/>
      <c r="H91" s="28"/>
      <c r="I91" s="75"/>
      <c r="J91" s="28"/>
      <c r="K91" s="28"/>
      <c r="L91" s="28"/>
      <c r="M91" s="28"/>
      <c r="N91" s="28"/>
      <c r="O91" s="28"/>
    </row>
    <row r="92" spans="1:16" ht="24" customHeight="1" x14ac:dyDescent="0.2">
      <c r="A92" s="28"/>
      <c r="B92" s="28"/>
      <c r="C92" s="28"/>
      <c r="D92" s="28"/>
      <c r="E92" s="28"/>
      <c r="F92" s="28"/>
      <c r="G92" s="28"/>
      <c r="H92" s="28"/>
      <c r="I92" s="75"/>
      <c r="J92" s="28"/>
      <c r="K92" s="28"/>
      <c r="L92" s="28"/>
      <c r="M92" s="28"/>
      <c r="N92" s="28"/>
      <c r="O92" s="28"/>
    </row>
    <row r="93" spans="1:16" ht="24" customHeight="1" x14ac:dyDescent="0.2">
      <c r="A93" s="28"/>
      <c r="B93" s="28"/>
      <c r="C93" s="28"/>
      <c r="D93" s="28"/>
      <c r="E93" s="28"/>
      <c r="F93" s="28"/>
      <c r="G93" s="28"/>
      <c r="H93" s="28"/>
      <c r="I93" s="75"/>
      <c r="J93" s="28"/>
      <c r="K93" s="28"/>
      <c r="L93" s="28"/>
      <c r="M93" s="28"/>
      <c r="N93" s="28"/>
      <c r="O93" s="28"/>
    </row>
    <row r="94" spans="1:16" ht="24" customHeight="1" x14ac:dyDescent="0.2">
      <c r="A94" s="28"/>
      <c r="B94" s="28"/>
      <c r="C94" s="28"/>
      <c r="D94" s="28"/>
      <c r="E94" s="28"/>
      <c r="F94" s="28"/>
      <c r="G94" s="28"/>
      <c r="H94" s="28"/>
      <c r="I94" s="75"/>
      <c r="J94" s="28"/>
      <c r="K94" s="28"/>
      <c r="L94" s="28"/>
      <c r="M94" s="28"/>
      <c r="N94" s="28"/>
      <c r="O94" s="28"/>
    </row>
    <row r="95" spans="1:16" ht="24" customHeight="1" x14ac:dyDescent="0.2">
      <c r="A95" s="28"/>
      <c r="B95" s="28"/>
      <c r="C95" s="28"/>
      <c r="D95" s="28"/>
      <c r="E95" s="28"/>
      <c r="F95" s="28"/>
      <c r="G95" s="28"/>
      <c r="H95" s="28"/>
      <c r="I95" s="75"/>
      <c r="J95" s="28"/>
      <c r="K95" s="28"/>
      <c r="L95" s="28"/>
      <c r="M95" s="28"/>
      <c r="N95" s="28"/>
      <c r="O95" s="28"/>
    </row>
    <row r="96" spans="1:16" ht="24" customHeight="1" x14ac:dyDescent="0.2">
      <c r="A96" s="28"/>
      <c r="B96" s="28"/>
      <c r="C96" s="28"/>
      <c r="D96" s="28"/>
      <c r="E96" s="28"/>
      <c r="F96" s="28"/>
      <c r="G96" s="28"/>
      <c r="H96" s="28"/>
      <c r="I96" s="75"/>
      <c r="J96" s="28"/>
      <c r="K96" s="28"/>
      <c r="L96" s="28"/>
      <c r="M96" s="28"/>
      <c r="N96" s="28"/>
      <c r="O96" s="28"/>
    </row>
    <row r="97" spans="1:15" ht="24" customHeight="1" x14ac:dyDescent="0.2">
      <c r="A97" s="28"/>
      <c r="B97" s="28"/>
      <c r="C97" s="28"/>
      <c r="D97" s="28"/>
      <c r="E97" s="28"/>
      <c r="F97" s="28"/>
      <c r="G97" s="28"/>
      <c r="H97" s="28"/>
      <c r="I97" s="75"/>
      <c r="J97" s="28"/>
      <c r="K97" s="28"/>
      <c r="L97" s="28"/>
      <c r="M97" s="28"/>
      <c r="N97" s="28"/>
      <c r="O97" s="28"/>
    </row>
    <row r="98" spans="1:15" ht="24" customHeight="1" x14ac:dyDescent="0.2">
      <c r="A98" s="28"/>
      <c r="B98" s="28"/>
      <c r="C98" s="28"/>
      <c r="D98" s="28"/>
      <c r="E98" s="28"/>
      <c r="F98" s="28"/>
      <c r="G98" s="28"/>
      <c r="H98" s="28"/>
      <c r="I98" s="75"/>
      <c r="J98" s="28"/>
      <c r="K98" s="28"/>
      <c r="L98" s="28"/>
      <c r="M98" s="28"/>
      <c r="N98" s="28"/>
      <c r="O98" s="28"/>
    </row>
    <row r="99" spans="1:15" ht="24" customHeight="1" x14ac:dyDescent="0.2">
      <c r="A99" s="28"/>
      <c r="B99" s="28"/>
      <c r="C99" s="28"/>
      <c r="D99" s="28"/>
      <c r="E99" s="28"/>
      <c r="F99" s="28"/>
      <c r="G99" s="28"/>
      <c r="H99" s="28"/>
      <c r="I99" s="75"/>
      <c r="J99" s="28"/>
      <c r="K99" s="28"/>
      <c r="L99" s="28"/>
      <c r="M99" s="28"/>
      <c r="N99" s="28"/>
      <c r="O99" s="28"/>
    </row>
    <row r="100" spans="1:15" ht="24" customHeight="1" x14ac:dyDescent="0.2">
      <c r="A100" s="28"/>
      <c r="B100" s="28"/>
      <c r="C100" s="28"/>
      <c r="D100" s="28"/>
      <c r="E100" s="28"/>
      <c r="F100" s="28"/>
      <c r="G100" s="28"/>
      <c r="H100" s="28"/>
      <c r="I100" s="75"/>
      <c r="J100" s="28"/>
      <c r="K100" s="28"/>
      <c r="L100" s="28"/>
      <c r="M100" s="28"/>
      <c r="N100" s="28"/>
      <c r="O100" s="28"/>
    </row>
    <row r="101" spans="1:15" ht="24" customHeight="1" x14ac:dyDescent="0.2">
      <c r="A101" s="28"/>
      <c r="B101" s="28"/>
      <c r="C101" s="28"/>
      <c r="D101" s="28"/>
      <c r="E101" s="28"/>
      <c r="F101" s="28"/>
      <c r="G101" s="28"/>
      <c r="H101" s="28"/>
      <c r="I101" s="75"/>
      <c r="J101" s="28"/>
      <c r="K101" s="28"/>
      <c r="L101" s="28"/>
      <c r="M101" s="28"/>
      <c r="N101" s="28"/>
      <c r="O101" s="28"/>
    </row>
    <row r="102" spans="1:15" ht="24" customHeight="1" x14ac:dyDescent="0.2">
      <c r="A102" s="28"/>
      <c r="B102" s="28"/>
      <c r="C102" s="28"/>
      <c r="D102" s="28"/>
      <c r="E102" s="28"/>
      <c r="F102" s="28"/>
      <c r="G102" s="28"/>
      <c r="H102" s="28"/>
      <c r="I102" s="75"/>
      <c r="J102" s="28"/>
      <c r="K102" s="28"/>
      <c r="L102" s="28"/>
      <c r="M102" s="28"/>
      <c r="N102" s="28"/>
      <c r="O102" s="28"/>
    </row>
    <row r="103" spans="1:15" ht="409.5" customHeight="1" x14ac:dyDescent="0.2">
      <c r="A103" s="28"/>
      <c r="B103" s="28"/>
      <c r="C103" s="28"/>
      <c r="D103" s="28"/>
      <c r="E103" s="28"/>
      <c r="F103" s="28"/>
      <c r="G103" s="28"/>
      <c r="H103" s="28"/>
      <c r="I103" s="75"/>
      <c r="J103" s="28"/>
      <c r="K103" s="28"/>
      <c r="L103" s="28"/>
      <c r="M103" s="28"/>
      <c r="N103" s="28"/>
      <c r="O103" s="28"/>
    </row>
    <row r="104" spans="1:15" ht="24" customHeight="1" x14ac:dyDescent="0.2"/>
    <row r="105" spans="1:15" ht="24" customHeight="1" x14ac:dyDescent="0.2"/>
    <row r="106" spans="1:15" ht="24" customHeight="1" x14ac:dyDescent="0.2"/>
  </sheetData>
  <sheetProtection algorithmName="SHA-512" hashValue="kBPh593udfX9DhJku8gMN3LX5/vnzW1HAaJ5YxmnLp2p3EtCM2Wh8+dA534cDf3z86TN2RdQqtzjeuwd+RNh1Q==" saltValue="E4p8JVfr3Z7tGdkR0wC1VA==" spinCount="100000" sheet="1" selectLockedCells="1"/>
  <dataConsolidate/>
  <mergeCells count="102">
    <mergeCell ref="B43:H43"/>
    <mergeCell ref="B44:E44"/>
    <mergeCell ref="B22:F22"/>
    <mergeCell ref="B25:F25"/>
    <mergeCell ref="D42:G42"/>
    <mergeCell ref="B47:E47"/>
    <mergeCell ref="B48:F48"/>
    <mergeCell ref="D71:E71"/>
    <mergeCell ref="B51:D51"/>
    <mergeCell ref="B26:H26"/>
    <mergeCell ref="E23:F23"/>
    <mergeCell ref="B27:H27"/>
    <mergeCell ref="B45:E45"/>
    <mergeCell ref="E51:H51"/>
    <mergeCell ref="C34:C35"/>
    <mergeCell ref="B29:D29"/>
    <mergeCell ref="B63:H63"/>
    <mergeCell ref="B68:H68"/>
    <mergeCell ref="B65:H65"/>
    <mergeCell ref="B69:C69"/>
    <mergeCell ref="B70:C70"/>
    <mergeCell ref="B71:C71"/>
    <mergeCell ref="B64:H64"/>
    <mergeCell ref="B58:H58"/>
    <mergeCell ref="B1:H1"/>
    <mergeCell ref="B5:H5"/>
    <mergeCell ref="B7:H7"/>
    <mergeCell ref="G14:H14"/>
    <mergeCell ref="C14:E14"/>
    <mergeCell ref="C12:F12"/>
    <mergeCell ref="C10:F10"/>
    <mergeCell ref="B6:H6"/>
    <mergeCell ref="B8:H8"/>
    <mergeCell ref="B9:H9"/>
    <mergeCell ref="C2:G2"/>
    <mergeCell ref="C13:E13"/>
    <mergeCell ref="G11:G12"/>
    <mergeCell ref="F13:H13"/>
    <mergeCell ref="C11:F11"/>
    <mergeCell ref="B4:H4"/>
    <mergeCell ref="C3:G3"/>
    <mergeCell ref="B54:H54"/>
    <mergeCell ref="B84:H84"/>
    <mergeCell ref="B53:H53"/>
    <mergeCell ref="B66:H66"/>
    <mergeCell ref="B67:H67"/>
    <mergeCell ref="B62:H62"/>
    <mergeCell ref="B83:H83"/>
    <mergeCell ref="B77:H77"/>
    <mergeCell ref="B80:H80"/>
    <mergeCell ref="D73:F73"/>
    <mergeCell ref="B81:H81"/>
    <mergeCell ref="B72:C72"/>
    <mergeCell ref="B73:C73"/>
    <mergeCell ref="B74:C74"/>
    <mergeCell ref="D72:E72"/>
    <mergeCell ref="B79:H79"/>
    <mergeCell ref="B76:H76"/>
    <mergeCell ref="F88:H89"/>
    <mergeCell ref="B52:H52"/>
    <mergeCell ref="B49:H49"/>
    <mergeCell ref="B89:E89"/>
    <mergeCell ref="B88:E88"/>
    <mergeCell ref="B33:B34"/>
    <mergeCell ref="B46:E46"/>
    <mergeCell ref="B85:H85"/>
    <mergeCell ref="D33:E33"/>
    <mergeCell ref="B78:H78"/>
    <mergeCell ref="B82:E82"/>
    <mergeCell ref="D37:E37"/>
    <mergeCell ref="D38:E38"/>
    <mergeCell ref="B55:H55"/>
    <mergeCell ref="B60:H60"/>
    <mergeCell ref="B86:E86"/>
    <mergeCell ref="B61:H61"/>
    <mergeCell ref="G86:H86"/>
    <mergeCell ref="B87:E87"/>
    <mergeCell ref="B50:E50"/>
    <mergeCell ref="G87:H87"/>
    <mergeCell ref="B56:H56"/>
    <mergeCell ref="B59:H59"/>
    <mergeCell ref="B57:H57"/>
    <mergeCell ref="I20:I21"/>
    <mergeCell ref="C15:F15"/>
    <mergeCell ref="B19:E19"/>
    <mergeCell ref="D39:E39"/>
    <mergeCell ref="D34:E34"/>
    <mergeCell ref="D36:E36"/>
    <mergeCell ref="D35:E35"/>
    <mergeCell ref="F19:H19"/>
    <mergeCell ref="G15:H15"/>
    <mergeCell ref="B18:H18"/>
    <mergeCell ref="F17:H17"/>
    <mergeCell ref="B24:F24"/>
    <mergeCell ref="B32:E32"/>
    <mergeCell ref="B20:C20"/>
    <mergeCell ref="B21:C21"/>
    <mergeCell ref="D20:E20"/>
    <mergeCell ref="D21:E21"/>
    <mergeCell ref="F20:G20"/>
    <mergeCell ref="F21:G21"/>
    <mergeCell ref="C36:C38"/>
  </mergeCells>
  <phoneticPr fontId="9" type="noConversion"/>
  <conditionalFormatting sqref="F34:G35">
    <cfRule type="expression" dxfId="0" priority="2">
      <formula>$E$29="YES"</formula>
    </cfRule>
  </conditionalFormatting>
  <dataValidations xWindow="954" yWindow="64893" count="12">
    <dataValidation type="list" allowBlank="1" showInputMessage="1" showErrorMessage="1" sqref="E29:E31 G46:G47 F50" xr:uid="{32CA3C0B-94E4-4EB8-AE4B-252B62EEC20B}">
      <formula1>"Yes, No"</formula1>
    </dataValidation>
    <dataValidation type="date" allowBlank="1" showInputMessage="1" showErrorMessage="1" sqref="G23:G25" xr:uid="{E54F73D6-FBB5-4A98-8207-2810AE44F53D}">
      <formula1>45352</formula1>
      <formula2>45809</formula2>
    </dataValidation>
    <dataValidation type="list" allowBlank="1" showInputMessage="1" showErrorMessage="1" sqref="C10:F10" xr:uid="{A6FDF32E-D428-4526-B63C-34BDB2A7401E}">
      <formula1>Agencies</formula1>
    </dataValidation>
    <dataValidation allowBlank="1" showInputMessage="1" showErrorMessage="1" promptTitle="TOWNSHIP" prompt="Two digit number + N/S" sqref="C16" xr:uid="{EC142EAE-CD6C-4DA0-8E6C-EF0A8B3F0ACB}"/>
    <dataValidation allowBlank="1" showInputMessage="1" showErrorMessage="1" promptTitle="RANGE" prompt="Two digit number + E/W" sqref="E16" xr:uid="{BFCFBE07-0100-4615-8F15-3243C27AF515}"/>
    <dataValidation allowBlank="1" showInputMessage="1" showErrorMessage="1" promptTitle="SECTION" prompt="Two digit number" sqref="G16" xr:uid="{8EC441F2-A0EC-4835-B0FE-88B08D1DF486}"/>
    <dataValidation type="list" allowBlank="1" showInputMessage="1" showErrorMessage="1" sqref="D70" xr:uid="{09E0990F-5C29-4734-90F5-F76C02BD53AA}">
      <formula1>"None needed, Not started, Started, All obtained"</formula1>
    </dataValidation>
    <dataValidation type="list" allowBlank="1" showInputMessage="1" showErrorMessage="1" sqref="D71" xr:uid="{F162651D-6815-4370-9CB2-ED35EF625B4D}">
      <formula1>"None needed, Not started, ROW plan complete, Some aquired, All aquired"</formula1>
    </dataValidation>
    <dataValidation type="list" allowBlank="1" showInputMessage="1" showErrorMessage="1" sqref="D72" xr:uid="{463889D1-0FC6-46DE-B9DE-E12DCF49BD5C}">
      <formula1>"Not started, Section 106 complete, DHAP response recieved"</formula1>
    </dataValidation>
    <dataValidation type="list" allowBlank="1" showInputMessage="1" showErrorMessage="1" sqref="D73" xr:uid="{AA132BBD-0913-4FF5-AB0A-DE83CDD1A8BC}">
      <formula1>"No utility work needed, Utility work needed but not funded, Utility work needed and fully funded, Utility work complete"</formula1>
    </dataValidation>
    <dataValidation type="list" allowBlank="1" showInputMessage="1" showErrorMessage="1" sqref="D74:D89" xr:uid="{11890723-3C70-4F78-A581-2116D3C7E307}">
      <formula1>"Yes, No, Unknown"</formula1>
    </dataValidation>
    <dataValidation type="list" allowBlank="1" showInputMessage="1" showErrorMessage="1" sqref="G45" xr:uid="{F7DA1284-8609-4927-A52E-49FFE64CB34F}">
      <formula1>"Budgeted, In CIP, Not budgeted"</formula1>
    </dataValidation>
  </dataValidations>
  <hyperlinks>
    <hyperlink ref="F17:H17" r:id="rId1" display="Find your Township, Range, and Section here" xr:uid="{074E0397-BF79-4415-BBDE-23578A808E30}"/>
    <hyperlink ref="F13:H13" r:id="rId2" display="Find your Legislative or Congressional District here" xr:uid="{537ED79B-B909-459E-8E79-01611073126D}"/>
  </hyperlinks>
  <pageMargins left="0.75" right="0.25" top="0.5" bottom="0.25" header="0.35" footer="0.35"/>
  <pageSetup orientation="portrait" r:id="rId3"/>
  <headerFooter>
    <oddHeader xml:space="preserve">&amp;R - </oddHeader>
    <oddFooter>&amp;L&amp;"-,Regular"&amp;8
Complete Streets
Revised Jan 30, 2024&amp;R&amp;"Tahoma,Regular"&amp;9
Page &amp;P of &amp;N</oddFooter>
    <firstFooter>&amp;L&amp;"Tw Cen MT,Regular"&amp;8Small City Funding Application
Revised 21 Apr 2011&amp;R&amp;"Tahoma,Regular"&amp;9Page &amp;P of &amp;N</firstFooter>
  </headerFooter>
  <rowBreaks count="3" manualBreakCount="3">
    <brk id="26" max="16383" man="1"/>
    <brk id="51" max="16383" man="1"/>
    <brk id="61" max="16383" man="1"/>
  </rowBreaks>
  <colBreaks count="1" manualBreakCount="1">
    <brk id="1" max="1048575" man="1"/>
  </colBreaks>
  <ignoredErrors>
    <ignoredError sqref="I14 I12" 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" r:id="rId6" name="Check Box 308">
              <controlPr defaultSize="0" autoFill="0" autoLine="0" autoPict="0">
                <anchor moveWithCells="1">
                  <from>
                    <xdr:col>1</xdr:col>
                    <xdr:colOff>28575</xdr:colOff>
                    <xdr:row>77</xdr:row>
                    <xdr:rowOff>0</xdr:rowOff>
                  </from>
                  <to>
                    <xdr:col>1</xdr:col>
                    <xdr:colOff>333375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7" name="Check Box 309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78</xdr:row>
                    <xdr:rowOff>0</xdr:rowOff>
                  </from>
                  <to>
                    <xdr:col>1</xdr:col>
                    <xdr:colOff>333375</xdr:colOff>
                    <xdr:row>78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8" name="Check Box 310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81</xdr:row>
                    <xdr:rowOff>0</xdr:rowOff>
                  </from>
                  <to>
                    <xdr:col>1</xdr:col>
                    <xdr:colOff>333375</xdr:colOff>
                    <xdr:row>81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9" name="Check Box 311">
              <controlPr defaultSize="0" autoFill="0" autoLine="0" autoPict="0">
                <anchor moveWithCells="1">
                  <from>
                    <xdr:col>1</xdr:col>
                    <xdr:colOff>28575</xdr:colOff>
                    <xdr:row>82</xdr:row>
                    <xdr:rowOff>0</xdr:rowOff>
                  </from>
                  <to>
                    <xdr:col>1</xdr:col>
                    <xdr:colOff>333375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0" name="Check Box 313">
              <controlPr defaultSize="0" autoFill="0" autoLine="0" autoPict="0">
                <anchor moveWithCells="1">
                  <from>
                    <xdr:col>1</xdr:col>
                    <xdr:colOff>28575</xdr:colOff>
                    <xdr:row>82</xdr:row>
                    <xdr:rowOff>0</xdr:rowOff>
                  </from>
                  <to>
                    <xdr:col>1</xdr:col>
                    <xdr:colOff>333375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11" name="Check Box 314">
              <controlPr defaultSize="0" autoFill="0" autoLine="0" autoPict="0">
                <anchor moveWithCells="1">
                  <from>
                    <xdr:col>1</xdr:col>
                    <xdr:colOff>28575</xdr:colOff>
                    <xdr:row>82</xdr:row>
                    <xdr:rowOff>0</xdr:rowOff>
                  </from>
                  <to>
                    <xdr:col>1</xdr:col>
                    <xdr:colOff>333375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12" name="Check Box 318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82</xdr:row>
                    <xdr:rowOff>0</xdr:rowOff>
                  </from>
                  <to>
                    <xdr:col>1</xdr:col>
                    <xdr:colOff>333375</xdr:colOff>
                    <xdr:row>82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13" name="Check Box 322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77</xdr:row>
                    <xdr:rowOff>0</xdr:rowOff>
                  </from>
                  <to>
                    <xdr:col>1</xdr:col>
                    <xdr:colOff>333375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4" name="Check Box 431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79</xdr:row>
                    <xdr:rowOff>0</xdr:rowOff>
                  </from>
                  <to>
                    <xdr:col>1</xdr:col>
                    <xdr:colOff>333375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5" name="Check Box 461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180975</xdr:rowOff>
                  </from>
                  <to>
                    <xdr:col>1</xdr:col>
                    <xdr:colOff>333375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6" name="Check Box 463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0</xdr:rowOff>
                  </from>
                  <to>
                    <xdr:col>1</xdr:col>
                    <xdr:colOff>323850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17" name="Check Box 860">
              <controlPr locked="0" defaultSize="0" autoFill="0" autoLine="0" autoPict="0">
                <anchor moveWithCells="1">
                  <from>
                    <xdr:col>3</xdr:col>
                    <xdr:colOff>28575</xdr:colOff>
                    <xdr:row>19</xdr:row>
                    <xdr:rowOff>180975</xdr:rowOff>
                  </from>
                  <to>
                    <xdr:col>3</xdr:col>
                    <xdr:colOff>333375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18" name="Check Box 861">
              <controlPr locked="0" defaultSize="0" autoFill="0" autoLine="0" autoPict="0">
                <anchor moveWithCells="1">
                  <from>
                    <xdr:col>3</xdr:col>
                    <xdr:colOff>28575</xdr:colOff>
                    <xdr:row>19</xdr:row>
                    <xdr:rowOff>0</xdr:rowOff>
                  </from>
                  <to>
                    <xdr:col>3</xdr:col>
                    <xdr:colOff>323850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" r:id="rId19" name="Check Box 863">
              <controlPr locked="0"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0</xdr:rowOff>
                  </from>
                  <to>
                    <xdr:col>5</xdr:col>
                    <xdr:colOff>323850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20" name="Check Box 873">
              <controlPr locked="0" defaultSize="0" autoFill="0" autoLine="0" autoPict="0">
                <anchor moveWithCells="1">
                  <from>
                    <xdr:col>1</xdr:col>
                    <xdr:colOff>28575</xdr:colOff>
                    <xdr:row>80</xdr:row>
                    <xdr:rowOff>0</xdr:rowOff>
                  </from>
                  <to>
                    <xdr:col>1</xdr:col>
                    <xdr:colOff>333375</xdr:colOff>
                    <xdr:row>80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CFA06-8B98-4D7B-8C00-6A85A2B55402}">
  <dimension ref="A1:E168"/>
  <sheetViews>
    <sheetView topLeftCell="A84" workbookViewId="0">
      <selection activeCell="D109" sqref="D109"/>
    </sheetView>
  </sheetViews>
  <sheetFormatPr defaultRowHeight="14.25" x14ac:dyDescent="0.2"/>
  <cols>
    <col min="1" max="1" width="22.125" bestFit="1" customWidth="1"/>
    <col min="2" max="2" width="16.75" bestFit="1" customWidth="1"/>
    <col min="3" max="3" width="13.375" bestFit="1" customWidth="1"/>
    <col min="4" max="4" width="19.75" bestFit="1" customWidth="1"/>
  </cols>
  <sheetData>
    <row r="1" spans="1:5" ht="15" x14ac:dyDescent="0.25">
      <c r="A1" s="23" t="s">
        <v>36</v>
      </c>
      <c r="B1" s="23" t="s">
        <v>133</v>
      </c>
      <c r="C1" s="23" t="s">
        <v>134</v>
      </c>
      <c r="D1" s="23" t="s">
        <v>1</v>
      </c>
      <c r="E1" s="23" t="s">
        <v>262</v>
      </c>
    </row>
    <row r="2" spans="1:5" x14ac:dyDescent="0.2">
      <c r="A2" s="19" t="s">
        <v>135</v>
      </c>
      <c r="B2" s="21" t="s">
        <v>231</v>
      </c>
      <c r="C2" s="21" t="s">
        <v>232</v>
      </c>
      <c r="D2" s="21" t="s">
        <v>231</v>
      </c>
      <c r="E2" s="83">
        <v>0.15</v>
      </c>
    </row>
    <row r="3" spans="1:5" x14ac:dyDescent="0.2">
      <c r="A3" s="20" t="s">
        <v>136</v>
      </c>
      <c r="B3" s="22" t="s">
        <v>233</v>
      </c>
      <c r="C3" s="22" t="s">
        <v>115</v>
      </c>
      <c r="D3" s="22" t="s">
        <v>234</v>
      </c>
      <c r="E3" s="84">
        <v>0.1</v>
      </c>
    </row>
    <row r="4" spans="1:5" x14ac:dyDescent="0.2">
      <c r="A4" s="19" t="s">
        <v>38</v>
      </c>
      <c r="B4" s="21" t="s">
        <v>112</v>
      </c>
      <c r="C4" s="21" t="s">
        <v>114</v>
      </c>
      <c r="D4" s="21" t="s">
        <v>113</v>
      </c>
      <c r="E4" s="83">
        <v>0.1</v>
      </c>
    </row>
    <row r="5" spans="1:5" x14ac:dyDescent="0.2">
      <c r="A5" s="20" t="s">
        <v>137</v>
      </c>
      <c r="B5" s="22" t="s">
        <v>231</v>
      </c>
      <c r="C5" s="22" t="s">
        <v>232</v>
      </c>
      <c r="D5" s="22" t="s">
        <v>231</v>
      </c>
      <c r="E5" s="84">
        <v>0.2</v>
      </c>
    </row>
    <row r="6" spans="1:5" x14ac:dyDescent="0.2">
      <c r="A6" s="19" t="s">
        <v>138</v>
      </c>
      <c r="B6" s="21" t="s">
        <v>112</v>
      </c>
      <c r="C6" s="21" t="s">
        <v>114</v>
      </c>
      <c r="D6" s="21" t="s">
        <v>113</v>
      </c>
      <c r="E6" s="83">
        <v>0.2</v>
      </c>
    </row>
    <row r="7" spans="1:5" x14ac:dyDescent="0.2">
      <c r="A7" s="20" t="s">
        <v>139</v>
      </c>
      <c r="B7" s="22" t="s">
        <v>112</v>
      </c>
      <c r="C7" s="22" t="s">
        <v>114</v>
      </c>
      <c r="D7" s="22" t="s">
        <v>113</v>
      </c>
      <c r="E7" s="84">
        <v>0.2</v>
      </c>
    </row>
    <row r="8" spans="1:5" x14ac:dyDescent="0.2">
      <c r="A8" s="19" t="s">
        <v>140</v>
      </c>
      <c r="B8" s="21" t="s">
        <v>231</v>
      </c>
      <c r="C8" s="21" t="s">
        <v>232</v>
      </c>
      <c r="D8" s="21" t="s">
        <v>231</v>
      </c>
      <c r="E8" s="83">
        <v>0.2</v>
      </c>
    </row>
    <row r="9" spans="1:5" x14ac:dyDescent="0.2">
      <c r="A9" s="20" t="s">
        <v>141</v>
      </c>
      <c r="B9" s="22" t="s">
        <v>231</v>
      </c>
      <c r="C9" s="22" t="s">
        <v>232</v>
      </c>
      <c r="D9" s="22" t="s">
        <v>231</v>
      </c>
      <c r="E9" s="84">
        <v>0.2</v>
      </c>
    </row>
    <row r="10" spans="1:5" x14ac:dyDescent="0.2">
      <c r="A10" s="19" t="s">
        <v>142</v>
      </c>
      <c r="B10" s="21" t="s">
        <v>112</v>
      </c>
      <c r="C10" s="21" t="s">
        <v>114</v>
      </c>
      <c r="D10" s="21" t="s">
        <v>113</v>
      </c>
      <c r="E10" s="83">
        <v>0.2</v>
      </c>
    </row>
    <row r="11" spans="1:5" x14ac:dyDescent="0.2">
      <c r="A11" s="20" t="s">
        <v>143</v>
      </c>
      <c r="B11" s="22" t="s">
        <v>231</v>
      </c>
      <c r="C11" s="22" t="s">
        <v>232</v>
      </c>
      <c r="D11" s="22" t="s">
        <v>231</v>
      </c>
      <c r="E11" s="84">
        <v>0.2</v>
      </c>
    </row>
    <row r="12" spans="1:5" x14ac:dyDescent="0.2">
      <c r="A12" s="19" t="s">
        <v>39</v>
      </c>
      <c r="B12" s="21" t="s">
        <v>235</v>
      </c>
      <c r="C12" s="21" t="s">
        <v>111</v>
      </c>
      <c r="D12" s="21" t="s">
        <v>236</v>
      </c>
      <c r="E12" s="83">
        <v>0.05</v>
      </c>
    </row>
    <row r="13" spans="1:5" x14ac:dyDescent="0.2">
      <c r="A13" s="20" t="s">
        <v>40</v>
      </c>
      <c r="B13" s="22" t="s">
        <v>231</v>
      </c>
      <c r="C13" s="22" t="s">
        <v>232</v>
      </c>
      <c r="D13" s="22" t="s">
        <v>231</v>
      </c>
      <c r="E13" s="83">
        <v>0.05</v>
      </c>
    </row>
    <row r="14" spans="1:5" x14ac:dyDescent="0.2">
      <c r="A14" s="19" t="s">
        <v>41</v>
      </c>
      <c r="B14" s="21" t="s">
        <v>112</v>
      </c>
      <c r="C14" s="21" t="s">
        <v>114</v>
      </c>
      <c r="D14" s="21" t="s">
        <v>113</v>
      </c>
      <c r="E14" s="83">
        <v>0.15</v>
      </c>
    </row>
    <row r="15" spans="1:5" x14ac:dyDescent="0.2">
      <c r="A15" s="20" t="s">
        <v>144</v>
      </c>
      <c r="B15" s="22" t="s">
        <v>112</v>
      </c>
      <c r="C15" s="22" t="s">
        <v>114</v>
      </c>
      <c r="D15" s="22" t="s">
        <v>113</v>
      </c>
      <c r="E15" s="84">
        <v>0.2</v>
      </c>
    </row>
    <row r="16" spans="1:5" x14ac:dyDescent="0.2">
      <c r="A16" s="19" t="s">
        <v>145</v>
      </c>
      <c r="B16" s="21" t="s">
        <v>112</v>
      </c>
      <c r="C16" s="21" t="s">
        <v>114</v>
      </c>
      <c r="D16" s="21" t="s">
        <v>113</v>
      </c>
      <c r="E16" s="83">
        <v>0.2</v>
      </c>
    </row>
    <row r="17" spans="1:5" x14ac:dyDescent="0.2">
      <c r="A17" s="20" t="s">
        <v>146</v>
      </c>
      <c r="B17" s="22" t="s">
        <v>231</v>
      </c>
      <c r="C17" s="22" t="s">
        <v>232</v>
      </c>
      <c r="D17" s="22" t="s">
        <v>231</v>
      </c>
      <c r="E17" s="84">
        <v>0.2</v>
      </c>
    </row>
    <row r="18" spans="1:5" x14ac:dyDescent="0.2">
      <c r="A18" s="19" t="s">
        <v>42</v>
      </c>
      <c r="B18" s="21" t="s">
        <v>233</v>
      </c>
      <c r="C18" s="21" t="s">
        <v>115</v>
      </c>
      <c r="D18" s="21" t="s">
        <v>234</v>
      </c>
      <c r="E18" s="83">
        <v>0</v>
      </c>
    </row>
    <row r="19" spans="1:5" x14ac:dyDescent="0.2">
      <c r="A19" s="20" t="s">
        <v>147</v>
      </c>
      <c r="B19" s="22" t="s">
        <v>112</v>
      </c>
      <c r="C19" s="22" t="s">
        <v>114</v>
      </c>
      <c r="D19" s="22" t="s">
        <v>113</v>
      </c>
      <c r="E19" s="84">
        <v>0.2</v>
      </c>
    </row>
    <row r="20" spans="1:5" x14ac:dyDescent="0.2">
      <c r="A20" s="19" t="s">
        <v>148</v>
      </c>
      <c r="B20" s="21" t="s">
        <v>231</v>
      </c>
      <c r="C20" s="21" t="s">
        <v>232</v>
      </c>
      <c r="D20" s="21" t="s">
        <v>231</v>
      </c>
      <c r="E20" s="83">
        <v>0.15</v>
      </c>
    </row>
    <row r="21" spans="1:5" x14ac:dyDescent="0.2">
      <c r="A21" s="20" t="s">
        <v>43</v>
      </c>
      <c r="B21" s="22" t="s">
        <v>112</v>
      </c>
      <c r="C21" s="22" t="s">
        <v>114</v>
      </c>
      <c r="D21" s="22" t="s">
        <v>113</v>
      </c>
      <c r="E21" s="84">
        <v>0</v>
      </c>
    </row>
    <row r="22" spans="1:5" x14ac:dyDescent="0.2">
      <c r="A22" s="19" t="s">
        <v>44</v>
      </c>
      <c r="B22" s="21" t="s">
        <v>112</v>
      </c>
      <c r="C22" s="21" t="s">
        <v>114</v>
      </c>
      <c r="D22" s="21" t="s">
        <v>113</v>
      </c>
      <c r="E22" s="83">
        <v>0.05</v>
      </c>
    </row>
    <row r="23" spans="1:5" x14ac:dyDescent="0.2">
      <c r="A23" s="20" t="s">
        <v>45</v>
      </c>
      <c r="B23" s="22" t="s">
        <v>231</v>
      </c>
      <c r="C23" s="22" t="s">
        <v>232</v>
      </c>
      <c r="D23" s="22" t="s">
        <v>231</v>
      </c>
      <c r="E23" s="83">
        <v>0.05</v>
      </c>
    </row>
    <row r="24" spans="1:5" x14ac:dyDescent="0.2">
      <c r="A24" s="19" t="s">
        <v>46</v>
      </c>
      <c r="B24" s="21" t="s">
        <v>231</v>
      </c>
      <c r="C24" s="21" t="s">
        <v>232</v>
      </c>
      <c r="D24" s="21" t="s">
        <v>231</v>
      </c>
      <c r="E24" s="83">
        <v>0</v>
      </c>
    </row>
    <row r="25" spans="1:5" x14ac:dyDescent="0.2">
      <c r="A25" s="20" t="s">
        <v>47</v>
      </c>
      <c r="B25" s="22" t="s">
        <v>233</v>
      </c>
      <c r="C25" s="22" t="s">
        <v>115</v>
      </c>
      <c r="D25" s="22" t="s">
        <v>234</v>
      </c>
      <c r="E25" s="84">
        <v>0.1</v>
      </c>
    </row>
    <row r="26" spans="1:5" x14ac:dyDescent="0.2">
      <c r="A26" s="19" t="s">
        <v>149</v>
      </c>
      <c r="B26" s="21" t="s">
        <v>231</v>
      </c>
      <c r="C26" s="21" t="s">
        <v>232</v>
      </c>
      <c r="D26" s="21" t="s">
        <v>231</v>
      </c>
      <c r="E26" s="83">
        <v>0.2</v>
      </c>
    </row>
    <row r="27" spans="1:5" x14ac:dyDescent="0.2">
      <c r="A27" s="20" t="s">
        <v>48</v>
      </c>
      <c r="B27" s="22" t="s">
        <v>235</v>
      </c>
      <c r="C27" s="22" t="s">
        <v>111</v>
      </c>
      <c r="D27" s="22" t="s">
        <v>236</v>
      </c>
      <c r="E27" s="83">
        <v>0.05</v>
      </c>
    </row>
    <row r="28" spans="1:5" x14ac:dyDescent="0.2">
      <c r="A28" s="19" t="s">
        <v>49</v>
      </c>
      <c r="B28" s="21" t="s">
        <v>235</v>
      </c>
      <c r="C28" s="21" t="s">
        <v>111</v>
      </c>
      <c r="D28" s="21" t="s">
        <v>236</v>
      </c>
      <c r="E28" s="83">
        <v>0.05</v>
      </c>
    </row>
    <row r="29" spans="1:5" x14ac:dyDescent="0.2">
      <c r="A29" s="20" t="s">
        <v>150</v>
      </c>
      <c r="B29" s="22" t="s">
        <v>235</v>
      </c>
      <c r="C29" s="22" t="s">
        <v>111</v>
      </c>
      <c r="D29" s="22" t="s">
        <v>236</v>
      </c>
      <c r="E29" s="84">
        <v>0.1</v>
      </c>
    </row>
    <row r="30" spans="1:5" x14ac:dyDescent="0.2">
      <c r="A30" s="19" t="s">
        <v>50</v>
      </c>
      <c r="B30" s="21" t="s">
        <v>233</v>
      </c>
      <c r="C30" s="21" t="s">
        <v>115</v>
      </c>
      <c r="D30" s="21" t="s">
        <v>234</v>
      </c>
      <c r="E30" s="83">
        <v>0.05</v>
      </c>
    </row>
    <row r="31" spans="1:5" x14ac:dyDescent="0.2">
      <c r="A31" s="20" t="s">
        <v>106</v>
      </c>
      <c r="B31" s="22" t="s">
        <v>235</v>
      </c>
      <c r="C31" s="22" t="s">
        <v>111</v>
      </c>
      <c r="D31" s="22" t="s">
        <v>236</v>
      </c>
      <c r="E31" s="83">
        <v>0.05</v>
      </c>
    </row>
    <row r="32" spans="1:5" x14ac:dyDescent="0.2">
      <c r="A32" s="19" t="s">
        <v>51</v>
      </c>
      <c r="B32" s="21" t="s">
        <v>233</v>
      </c>
      <c r="C32" s="21" t="s">
        <v>115</v>
      </c>
      <c r="D32" s="21" t="s">
        <v>234</v>
      </c>
      <c r="E32" s="83">
        <v>0</v>
      </c>
    </row>
    <row r="33" spans="1:5" x14ac:dyDescent="0.2">
      <c r="A33" s="20" t="s">
        <v>151</v>
      </c>
      <c r="B33" s="22" t="s">
        <v>112</v>
      </c>
      <c r="C33" s="22" t="s">
        <v>114</v>
      </c>
      <c r="D33" s="22" t="s">
        <v>113</v>
      </c>
      <c r="E33" s="84">
        <v>0.2</v>
      </c>
    </row>
    <row r="34" spans="1:5" x14ac:dyDescent="0.2">
      <c r="A34" s="19" t="s">
        <v>52</v>
      </c>
      <c r="B34" s="21" t="s">
        <v>112</v>
      </c>
      <c r="C34" s="21" t="s">
        <v>114</v>
      </c>
      <c r="D34" s="21" t="s">
        <v>113</v>
      </c>
      <c r="E34" s="83">
        <v>0.05</v>
      </c>
    </row>
    <row r="35" spans="1:5" x14ac:dyDescent="0.2">
      <c r="A35" s="20" t="s">
        <v>53</v>
      </c>
      <c r="B35" s="22" t="s">
        <v>233</v>
      </c>
      <c r="C35" s="22" t="s">
        <v>115</v>
      </c>
      <c r="D35" s="22" t="s">
        <v>234</v>
      </c>
      <c r="E35" s="83">
        <v>0.05</v>
      </c>
    </row>
    <row r="36" spans="1:5" x14ac:dyDescent="0.2">
      <c r="A36" s="19" t="s">
        <v>54</v>
      </c>
      <c r="B36" s="21" t="s">
        <v>235</v>
      </c>
      <c r="C36" s="21" t="s">
        <v>111</v>
      </c>
      <c r="D36" s="21" t="s">
        <v>236</v>
      </c>
      <c r="E36" s="83">
        <v>0.05</v>
      </c>
    </row>
    <row r="37" spans="1:5" x14ac:dyDescent="0.2">
      <c r="A37" s="20" t="s">
        <v>55</v>
      </c>
      <c r="B37" s="22" t="s">
        <v>233</v>
      </c>
      <c r="C37" s="22" t="s">
        <v>115</v>
      </c>
      <c r="D37" s="22" t="s">
        <v>234</v>
      </c>
      <c r="E37" s="84">
        <v>0.1</v>
      </c>
    </row>
    <row r="38" spans="1:5" x14ac:dyDescent="0.2">
      <c r="A38" s="19" t="s">
        <v>152</v>
      </c>
      <c r="B38" s="21" t="s">
        <v>112</v>
      </c>
      <c r="C38" s="21" t="s">
        <v>114</v>
      </c>
      <c r="D38" s="21" t="s">
        <v>113</v>
      </c>
      <c r="E38" s="83">
        <v>0.2</v>
      </c>
    </row>
    <row r="39" spans="1:5" x14ac:dyDescent="0.2">
      <c r="A39" s="20" t="s">
        <v>153</v>
      </c>
      <c r="B39" s="22" t="s">
        <v>112</v>
      </c>
      <c r="C39" s="22" t="s">
        <v>114</v>
      </c>
      <c r="D39" s="22" t="s">
        <v>113</v>
      </c>
      <c r="E39" s="84">
        <v>0.15</v>
      </c>
    </row>
    <row r="40" spans="1:5" x14ac:dyDescent="0.2">
      <c r="A40" s="19" t="s">
        <v>154</v>
      </c>
      <c r="B40" s="21" t="s">
        <v>233</v>
      </c>
      <c r="C40" s="21" t="s">
        <v>115</v>
      </c>
      <c r="D40" s="21" t="s">
        <v>234</v>
      </c>
      <c r="E40" s="83">
        <v>0.15</v>
      </c>
    </row>
    <row r="41" spans="1:5" x14ac:dyDescent="0.2">
      <c r="A41" s="20" t="s">
        <v>155</v>
      </c>
      <c r="B41" s="22" t="s">
        <v>112</v>
      </c>
      <c r="C41" s="22" t="s">
        <v>114</v>
      </c>
      <c r="D41" s="22" t="s">
        <v>113</v>
      </c>
      <c r="E41" s="84">
        <v>0.2</v>
      </c>
    </row>
    <row r="42" spans="1:5" x14ac:dyDescent="0.2">
      <c r="A42" s="19" t="s">
        <v>56</v>
      </c>
      <c r="B42" s="21" t="s">
        <v>233</v>
      </c>
      <c r="C42" s="21" t="s">
        <v>115</v>
      </c>
      <c r="D42" s="21" t="s">
        <v>234</v>
      </c>
      <c r="E42" s="83">
        <v>0</v>
      </c>
    </row>
    <row r="43" spans="1:5" x14ac:dyDescent="0.2">
      <c r="A43" s="20" t="s">
        <v>156</v>
      </c>
      <c r="B43" s="22" t="s">
        <v>235</v>
      </c>
      <c r="C43" s="22" t="s">
        <v>111</v>
      </c>
      <c r="D43" s="22" t="s">
        <v>236</v>
      </c>
      <c r="E43" s="84">
        <v>0.15</v>
      </c>
    </row>
    <row r="44" spans="1:5" x14ac:dyDescent="0.2">
      <c r="A44" s="19" t="s">
        <v>57</v>
      </c>
      <c r="B44" s="21" t="s">
        <v>233</v>
      </c>
      <c r="C44" s="21" t="s">
        <v>115</v>
      </c>
      <c r="D44" s="21" t="s">
        <v>234</v>
      </c>
      <c r="E44" s="83">
        <v>0</v>
      </c>
    </row>
    <row r="45" spans="1:5" x14ac:dyDescent="0.2">
      <c r="A45" s="20" t="s">
        <v>58</v>
      </c>
      <c r="B45" s="22" t="s">
        <v>235</v>
      </c>
      <c r="C45" s="22" t="s">
        <v>111</v>
      </c>
      <c r="D45" s="22" t="s">
        <v>236</v>
      </c>
      <c r="E45" s="84">
        <v>0</v>
      </c>
    </row>
    <row r="46" spans="1:5" x14ac:dyDescent="0.2">
      <c r="A46" s="19" t="s">
        <v>59</v>
      </c>
      <c r="B46" s="21" t="s">
        <v>233</v>
      </c>
      <c r="C46" s="21" t="s">
        <v>115</v>
      </c>
      <c r="D46" s="21" t="s">
        <v>234</v>
      </c>
      <c r="E46" s="83">
        <v>0.05</v>
      </c>
    </row>
    <row r="47" spans="1:5" x14ac:dyDescent="0.2">
      <c r="A47" s="20" t="s">
        <v>157</v>
      </c>
      <c r="B47" s="22" t="s">
        <v>233</v>
      </c>
      <c r="C47" s="22" t="s">
        <v>115</v>
      </c>
      <c r="D47" s="22" t="s">
        <v>234</v>
      </c>
      <c r="E47" s="84">
        <v>0.1</v>
      </c>
    </row>
    <row r="48" spans="1:5" x14ac:dyDescent="0.2">
      <c r="A48" s="19" t="s">
        <v>158</v>
      </c>
      <c r="B48" s="21" t="s">
        <v>112</v>
      </c>
      <c r="C48" s="21" t="s">
        <v>114</v>
      </c>
      <c r="D48" s="21" t="s">
        <v>113</v>
      </c>
      <c r="E48" s="83">
        <v>0.2</v>
      </c>
    </row>
    <row r="49" spans="1:5" x14ac:dyDescent="0.2">
      <c r="A49" s="20" t="s">
        <v>159</v>
      </c>
      <c r="B49" s="22" t="s">
        <v>112</v>
      </c>
      <c r="C49" s="22" t="s">
        <v>114</v>
      </c>
      <c r="D49" s="22" t="s">
        <v>113</v>
      </c>
      <c r="E49" s="84">
        <v>0.2</v>
      </c>
    </row>
    <row r="50" spans="1:5" x14ac:dyDescent="0.2">
      <c r="A50" s="19" t="s">
        <v>160</v>
      </c>
      <c r="B50" s="21" t="s">
        <v>231</v>
      </c>
      <c r="C50" s="21" t="s">
        <v>232</v>
      </c>
      <c r="D50" s="21" t="s">
        <v>231</v>
      </c>
      <c r="E50" s="83">
        <v>0.15</v>
      </c>
    </row>
    <row r="51" spans="1:5" x14ac:dyDescent="0.2">
      <c r="A51" s="20" t="s">
        <v>161</v>
      </c>
      <c r="B51" s="22" t="s">
        <v>112</v>
      </c>
      <c r="C51" s="22" t="s">
        <v>114</v>
      </c>
      <c r="D51" s="22" t="s">
        <v>113</v>
      </c>
      <c r="E51" s="84">
        <v>0.2</v>
      </c>
    </row>
    <row r="52" spans="1:5" x14ac:dyDescent="0.2">
      <c r="A52" s="19" t="s">
        <v>162</v>
      </c>
      <c r="B52" s="21" t="s">
        <v>112</v>
      </c>
      <c r="C52" s="21" t="s">
        <v>114</v>
      </c>
      <c r="D52" s="21" t="s">
        <v>113</v>
      </c>
      <c r="E52" s="83">
        <v>0.15</v>
      </c>
    </row>
    <row r="53" spans="1:5" x14ac:dyDescent="0.2">
      <c r="A53" s="20" t="s">
        <v>60</v>
      </c>
      <c r="B53" s="22" t="s">
        <v>231</v>
      </c>
      <c r="C53" s="22" t="s">
        <v>232</v>
      </c>
      <c r="D53" s="22" t="s">
        <v>231</v>
      </c>
      <c r="E53" s="84">
        <v>0.1</v>
      </c>
    </row>
    <row r="54" spans="1:5" x14ac:dyDescent="0.2">
      <c r="A54" s="19" t="s">
        <v>61</v>
      </c>
      <c r="B54" s="21" t="s">
        <v>235</v>
      </c>
      <c r="C54" s="21" t="s">
        <v>111</v>
      </c>
      <c r="D54" s="21" t="s">
        <v>236</v>
      </c>
      <c r="E54" s="83">
        <v>0.05</v>
      </c>
    </row>
    <row r="55" spans="1:5" x14ac:dyDescent="0.2">
      <c r="A55" s="20" t="s">
        <v>163</v>
      </c>
      <c r="B55" s="22" t="s">
        <v>235</v>
      </c>
      <c r="C55" s="22" t="s">
        <v>111</v>
      </c>
      <c r="D55" s="22" t="s">
        <v>236</v>
      </c>
      <c r="E55" s="84">
        <v>0.1</v>
      </c>
    </row>
    <row r="56" spans="1:5" x14ac:dyDescent="0.2">
      <c r="A56" s="19" t="s">
        <v>62</v>
      </c>
      <c r="B56" s="21" t="s">
        <v>235</v>
      </c>
      <c r="C56" s="21" t="s">
        <v>111</v>
      </c>
      <c r="D56" s="21" t="s">
        <v>236</v>
      </c>
      <c r="E56" s="83">
        <v>0.05</v>
      </c>
    </row>
    <row r="57" spans="1:5" x14ac:dyDescent="0.2">
      <c r="A57" s="20" t="s">
        <v>63</v>
      </c>
      <c r="B57" s="22" t="s">
        <v>112</v>
      </c>
      <c r="C57" s="22" t="s">
        <v>114</v>
      </c>
      <c r="D57" s="22" t="s">
        <v>113</v>
      </c>
      <c r="E57" s="84">
        <v>0.1</v>
      </c>
    </row>
    <row r="58" spans="1:5" x14ac:dyDescent="0.2">
      <c r="A58" s="19" t="s">
        <v>64</v>
      </c>
      <c r="B58" s="21" t="s">
        <v>235</v>
      </c>
      <c r="C58" s="21" t="s">
        <v>111</v>
      </c>
      <c r="D58" s="21" t="s">
        <v>236</v>
      </c>
      <c r="E58" s="83">
        <v>0</v>
      </c>
    </row>
    <row r="59" spans="1:5" x14ac:dyDescent="0.2">
      <c r="A59" s="20" t="s">
        <v>164</v>
      </c>
      <c r="B59" s="22" t="s">
        <v>112</v>
      </c>
      <c r="C59" s="22" t="s">
        <v>114</v>
      </c>
      <c r="D59" s="22" t="s">
        <v>113</v>
      </c>
      <c r="E59" s="84">
        <v>0.2</v>
      </c>
    </row>
    <row r="60" spans="1:5" x14ac:dyDescent="0.2">
      <c r="A60" s="19" t="s">
        <v>165</v>
      </c>
      <c r="B60" s="21" t="s">
        <v>112</v>
      </c>
      <c r="C60" s="21" t="s">
        <v>114</v>
      </c>
      <c r="D60" s="21" t="s">
        <v>113</v>
      </c>
      <c r="E60" s="83">
        <v>0.2</v>
      </c>
    </row>
    <row r="61" spans="1:5" x14ac:dyDescent="0.2">
      <c r="A61" s="20" t="s">
        <v>166</v>
      </c>
      <c r="B61" s="22" t="s">
        <v>235</v>
      </c>
      <c r="C61" s="22" t="s">
        <v>111</v>
      </c>
      <c r="D61" s="22" t="s">
        <v>236</v>
      </c>
      <c r="E61" s="84">
        <v>0.2</v>
      </c>
    </row>
    <row r="62" spans="1:5" x14ac:dyDescent="0.2">
      <c r="A62" s="19" t="s">
        <v>167</v>
      </c>
      <c r="B62" s="21" t="s">
        <v>112</v>
      </c>
      <c r="C62" s="21" t="s">
        <v>114</v>
      </c>
      <c r="D62" s="21" t="s">
        <v>113</v>
      </c>
      <c r="E62" s="83">
        <v>0.2</v>
      </c>
    </row>
    <row r="63" spans="1:5" x14ac:dyDescent="0.2">
      <c r="A63" s="20" t="s">
        <v>65</v>
      </c>
      <c r="B63" s="22" t="s">
        <v>233</v>
      </c>
      <c r="C63" s="22" t="s">
        <v>115</v>
      </c>
      <c r="D63" s="22" t="s">
        <v>234</v>
      </c>
      <c r="E63" s="83">
        <v>0.05</v>
      </c>
    </row>
    <row r="64" spans="1:5" x14ac:dyDescent="0.2">
      <c r="A64" s="19" t="s">
        <v>168</v>
      </c>
      <c r="B64" s="21" t="s">
        <v>112</v>
      </c>
      <c r="C64" s="21" t="s">
        <v>114</v>
      </c>
      <c r="D64" s="21" t="s">
        <v>113</v>
      </c>
      <c r="E64" s="83">
        <v>0.2</v>
      </c>
    </row>
    <row r="65" spans="1:5" x14ac:dyDescent="0.2">
      <c r="A65" s="20" t="s">
        <v>66</v>
      </c>
      <c r="B65" s="22" t="s">
        <v>231</v>
      </c>
      <c r="C65" s="22" t="s">
        <v>232</v>
      </c>
      <c r="D65" s="22" t="s">
        <v>231</v>
      </c>
      <c r="E65" s="84">
        <v>0.1</v>
      </c>
    </row>
    <row r="66" spans="1:5" x14ac:dyDescent="0.2">
      <c r="A66" s="20" t="s">
        <v>272</v>
      </c>
      <c r="B66" s="22" t="s">
        <v>231</v>
      </c>
      <c r="C66" s="22" t="s">
        <v>232</v>
      </c>
      <c r="D66" s="22" t="s">
        <v>231</v>
      </c>
      <c r="E66" s="84">
        <v>0.05</v>
      </c>
    </row>
    <row r="67" spans="1:5" x14ac:dyDescent="0.2">
      <c r="A67" s="19" t="s">
        <v>169</v>
      </c>
      <c r="B67" s="21" t="s">
        <v>231</v>
      </c>
      <c r="C67" s="21" t="s">
        <v>232</v>
      </c>
      <c r="D67" s="21" t="s">
        <v>231</v>
      </c>
      <c r="E67" s="83">
        <v>0.2</v>
      </c>
    </row>
    <row r="68" spans="1:5" x14ac:dyDescent="0.2">
      <c r="A68" s="20" t="s">
        <v>170</v>
      </c>
      <c r="B68" s="22" t="s">
        <v>112</v>
      </c>
      <c r="C68" s="22" t="s">
        <v>114</v>
      </c>
      <c r="D68" s="22" t="s">
        <v>113</v>
      </c>
      <c r="E68" s="84">
        <v>0.2</v>
      </c>
    </row>
    <row r="69" spans="1:5" x14ac:dyDescent="0.2">
      <c r="A69" s="19" t="s">
        <v>171</v>
      </c>
      <c r="B69" s="21" t="s">
        <v>112</v>
      </c>
      <c r="C69" s="21" t="s">
        <v>114</v>
      </c>
      <c r="D69" s="21" t="s">
        <v>113</v>
      </c>
      <c r="E69" s="83">
        <v>0.2</v>
      </c>
    </row>
    <row r="70" spans="1:5" x14ac:dyDescent="0.2">
      <c r="A70" s="20" t="s">
        <v>172</v>
      </c>
      <c r="B70" s="22" t="s">
        <v>112</v>
      </c>
      <c r="C70" s="22" t="s">
        <v>114</v>
      </c>
      <c r="D70" s="22" t="s">
        <v>113</v>
      </c>
      <c r="E70" s="84">
        <v>0.2</v>
      </c>
    </row>
    <row r="71" spans="1:5" x14ac:dyDescent="0.2">
      <c r="A71" s="19" t="s">
        <v>67</v>
      </c>
      <c r="B71" s="21" t="s">
        <v>231</v>
      </c>
      <c r="C71" s="21" t="s">
        <v>232</v>
      </c>
      <c r="D71" s="21" t="s">
        <v>231</v>
      </c>
      <c r="E71" s="83">
        <v>0.05</v>
      </c>
    </row>
    <row r="72" spans="1:5" x14ac:dyDescent="0.2">
      <c r="A72" s="20" t="s">
        <v>68</v>
      </c>
      <c r="B72" s="22" t="s">
        <v>233</v>
      </c>
      <c r="C72" s="22" t="s">
        <v>115</v>
      </c>
      <c r="D72" s="22" t="s">
        <v>234</v>
      </c>
      <c r="E72" s="84">
        <v>0.1</v>
      </c>
    </row>
    <row r="73" spans="1:5" x14ac:dyDescent="0.2">
      <c r="A73" s="19" t="s">
        <v>69</v>
      </c>
      <c r="B73" s="21" t="s">
        <v>235</v>
      </c>
      <c r="C73" s="21" t="s">
        <v>111</v>
      </c>
      <c r="D73" s="21" t="s">
        <v>236</v>
      </c>
      <c r="E73" s="83">
        <v>0</v>
      </c>
    </row>
    <row r="74" spans="1:5" x14ac:dyDescent="0.2">
      <c r="A74" s="20" t="s">
        <v>70</v>
      </c>
      <c r="B74" s="22" t="s">
        <v>231</v>
      </c>
      <c r="C74" s="22" t="s">
        <v>232</v>
      </c>
      <c r="D74" s="22" t="s">
        <v>231</v>
      </c>
      <c r="E74" s="83">
        <v>0.05</v>
      </c>
    </row>
    <row r="75" spans="1:5" x14ac:dyDescent="0.2">
      <c r="A75" s="19" t="s">
        <v>173</v>
      </c>
      <c r="B75" s="21" t="s">
        <v>231</v>
      </c>
      <c r="C75" s="21" t="s">
        <v>232</v>
      </c>
      <c r="D75" s="21" t="s">
        <v>231</v>
      </c>
      <c r="E75" s="83">
        <v>0.2</v>
      </c>
    </row>
    <row r="76" spans="1:5" x14ac:dyDescent="0.2">
      <c r="A76" s="20" t="s">
        <v>174</v>
      </c>
      <c r="B76" s="22" t="s">
        <v>112</v>
      </c>
      <c r="C76" s="22" t="s">
        <v>114</v>
      </c>
      <c r="D76" s="22" t="s">
        <v>113</v>
      </c>
      <c r="E76" s="84">
        <v>0.2</v>
      </c>
    </row>
    <row r="77" spans="1:5" x14ac:dyDescent="0.2">
      <c r="A77" s="19" t="s">
        <v>71</v>
      </c>
      <c r="B77" s="21" t="s">
        <v>235</v>
      </c>
      <c r="C77" s="21" t="s">
        <v>111</v>
      </c>
      <c r="D77" s="21" t="s">
        <v>236</v>
      </c>
      <c r="E77" s="83">
        <v>0</v>
      </c>
    </row>
    <row r="78" spans="1:5" x14ac:dyDescent="0.2">
      <c r="A78" s="20" t="s">
        <v>72</v>
      </c>
      <c r="B78" s="22" t="s">
        <v>235</v>
      </c>
      <c r="C78" s="22" t="s">
        <v>111</v>
      </c>
      <c r="D78" s="22" t="s">
        <v>236</v>
      </c>
      <c r="E78" s="84">
        <v>0</v>
      </c>
    </row>
    <row r="79" spans="1:5" x14ac:dyDescent="0.2">
      <c r="A79" s="19" t="s">
        <v>175</v>
      </c>
      <c r="B79" s="21" t="s">
        <v>112</v>
      </c>
      <c r="C79" s="21" t="s">
        <v>114</v>
      </c>
      <c r="D79" s="21" t="s">
        <v>113</v>
      </c>
      <c r="E79" s="83">
        <v>0.2</v>
      </c>
    </row>
    <row r="80" spans="1:5" x14ac:dyDescent="0.2">
      <c r="A80" s="20" t="s">
        <v>176</v>
      </c>
      <c r="B80" s="22" t="s">
        <v>112</v>
      </c>
      <c r="C80" s="22" t="s">
        <v>114</v>
      </c>
      <c r="D80" s="22" t="s">
        <v>113</v>
      </c>
      <c r="E80" s="84">
        <v>0.2</v>
      </c>
    </row>
    <row r="81" spans="1:5" x14ac:dyDescent="0.2">
      <c r="A81" s="19" t="s">
        <v>73</v>
      </c>
      <c r="B81" s="21" t="s">
        <v>235</v>
      </c>
      <c r="C81" s="21" t="s">
        <v>111</v>
      </c>
      <c r="D81" s="21" t="s">
        <v>236</v>
      </c>
      <c r="E81" s="83">
        <v>0</v>
      </c>
    </row>
    <row r="82" spans="1:5" x14ac:dyDescent="0.2">
      <c r="A82" s="20" t="s">
        <v>74</v>
      </c>
      <c r="B82" s="22" t="s">
        <v>233</v>
      </c>
      <c r="C82" s="22" t="s">
        <v>115</v>
      </c>
      <c r="D82" s="22" t="s">
        <v>234</v>
      </c>
      <c r="E82" s="83">
        <v>0.05</v>
      </c>
    </row>
    <row r="83" spans="1:5" x14ac:dyDescent="0.2">
      <c r="A83" s="19" t="s">
        <v>75</v>
      </c>
      <c r="B83" s="21" t="s">
        <v>233</v>
      </c>
      <c r="C83" s="21" t="s">
        <v>115</v>
      </c>
      <c r="D83" s="21" t="s">
        <v>234</v>
      </c>
      <c r="E83" s="83">
        <v>0</v>
      </c>
    </row>
    <row r="84" spans="1:5" x14ac:dyDescent="0.2">
      <c r="A84" s="20" t="s">
        <v>177</v>
      </c>
      <c r="B84" s="22" t="s">
        <v>112</v>
      </c>
      <c r="C84" s="22" t="s">
        <v>114</v>
      </c>
      <c r="D84" s="22" t="s">
        <v>113</v>
      </c>
      <c r="E84" s="84">
        <v>0.2</v>
      </c>
    </row>
    <row r="85" spans="1:5" x14ac:dyDescent="0.2">
      <c r="A85" s="19" t="s">
        <v>178</v>
      </c>
      <c r="B85" s="21" t="s">
        <v>112</v>
      </c>
      <c r="C85" s="21" t="s">
        <v>114</v>
      </c>
      <c r="D85" s="21" t="s">
        <v>113</v>
      </c>
      <c r="E85" s="83">
        <v>0.15</v>
      </c>
    </row>
    <row r="86" spans="1:5" x14ac:dyDescent="0.2">
      <c r="A86" s="20" t="s">
        <v>179</v>
      </c>
      <c r="B86" s="22" t="s">
        <v>112</v>
      </c>
      <c r="C86" s="22" t="s">
        <v>114</v>
      </c>
      <c r="D86" s="22" t="s">
        <v>113</v>
      </c>
      <c r="E86" s="84">
        <v>0.2</v>
      </c>
    </row>
    <row r="87" spans="1:5" x14ac:dyDescent="0.2">
      <c r="A87" s="19" t="s">
        <v>180</v>
      </c>
      <c r="B87" s="21" t="s">
        <v>233</v>
      </c>
      <c r="C87" s="21" t="s">
        <v>115</v>
      </c>
      <c r="D87" s="21" t="s">
        <v>234</v>
      </c>
      <c r="E87" s="83">
        <v>0.2</v>
      </c>
    </row>
    <row r="88" spans="1:5" x14ac:dyDescent="0.2">
      <c r="A88" s="20" t="s">
        <v>181</v>
      </c>
      <c r="B88" s="22" t="s">
        <v>231</v>
      </c>
      <c r="C88" s="22" t="s">
        <v>232</v>
      </c>
      <c r="D88" s="22" t="s">
        <v>231</v>
      </c>
      <c r="E88" s="84">
        <v>0.2</v>
      </c>
    </row>
    <row r="89" spans="1:5" x14ac:dyDescent="0.2">
      <c r="A89" s="19" t="s">
        <v>182</v>
      </c>
      <c r="B89" s="21" t="s">
        <v>112</v>
      </c>
      <c r="C89" s="21" t="s">
        <v>114</v>
      </c>
      <c r="D89" s="21" t="s">
        <v>113</v>
      </c>
      <c r="E89" s="83">
        <v>0.2</v>
      </c>
    </row>
    <row r="90" spans="1:5" x14ac:dyDescent="0.2">
      <c r="A90" s="20" t="s">
        <v>76</v>
      </c>
      <c r="B90" s="22" t="s">
        <v>235</v>
      </c>
      <c r="C90" s="22" t="s">
        <v>111</v>
      </c>
      <c r="D90" s="22" t="s">
        <v>236</v>
      </c>
      <c r="E90" s="84">
        <v>0.1</v>
      </c>
    </row>
    <row r="91" spans="1:5" x14ac:dyDescent="0.2">
      <c r="A91" s="19" t="s">
        <v>183</v>
      </c>
      <c r="B91" s="21" t="s">
        <v>112</v>
      </c>
      <c r="C91" s="21" t="s">
        <v>114</v>
      </c>
      <c r="D91" s="21" t="s">
        <v>113</v>
      </c>
      <c r="E91" s="83">
        <v>0.2</v>
      </c>
    </row>
    <row r="92" spans="1:5" x14ac:dyDescent="0.2">
      <c r="A92" s="20" t="s">
        <v>77</v>
      </c>
      <c r="B92" s="22" t="s">
        <v>235</v>
      </c>
      <c r="C92" s="22" t="s">
        <v>111</v>
      </c>
      <c r="D92" s="22" t="s">
        <v>236</v>
      </c>
      <c r="E92" s="83">
        <v>0.05</v>
      </c>
    </row>
    <row r="93" spans="1:5" x14ac:dyDescent="0.2">
      <c r="A93" s="19" t="s">
        <v>78</v>
      </c>
      <c r="B93" s="21" t="s">
        <v>233</v>
      </c>
      <c r="C93" s="21" t="s">
        <v>115</v>
      </c>
      <c r="D93" s="21" t="s">
        <v>234</v>
      </c>
      <c r="E93" s="83">
        <v>0.05</v>
      </c>
    </row>
    <row r="94" spans="1:5" x14ac:dyDescent="0.2">
      <c r="A94" s="20" t="s">
        <v>184</v>
      </c>
      <c r="B94" s="22" t="s">
        <v>112</v>
      </c>
      <c r="C94" s="22" t="s">
        <v>114</v>
      </c>
      <c r="D94" s="22" t="s">
        <v>113</v>
      </c>
      <c r="E94" s="84">
        <v>0.15</v>
      </c>
    </row>
    <row r="95" spans="1:5" x14ac:dyDescent="0.2">
      <c r="A95" s="19" t="s">
        <v>185</v>
      </c>
      <c r="B95" s="21" t="s">
        <v>112</v>
      </c>
      <c r="C95" s="21" t="s">
        <v>114</v>
      </c>
      <c r="D95" s="21" t="s">
        <v>113</v>
      </c>
      <c r="E95" s="83">
        <v>0.15</v>
      </c>
    </row>
    <row r="96" spans="1:5" x14ac:dyDescent="0.2">
      <c r="A96" s="20" t="s">
        <v>79</v>
      </c>
      <c r="B96" s="22" t="s">
        <v>231</v>
      </c>
      <c r="C96" s="22" t="s">
        <v>232</v>
      </c>
      <c r="D96" s="22" t="s">
        <v>231</v>
      </c>
      <c r="E96" s="83">
        <v>0.05</v>
      </c>
    </row>
    <row r="97" spans="1:5" x14ac:dyDescent="0.2">
      <c r="A97" s="19" t="s">
        <v>80</v>
      </c>
      <c r="B97" s="21" t="s">
        <v>235</v>
      </c>
      <c r="C97" s="21" t="s">
        <v>111</v>
      </c>
      <c r="D97" s="21" t="s">
        <v>236</v>
      </c>
      <c r="E97" s="83">
        <v>0</v>
      </c>
    </row>
    <row r="98" spans="1:5" x14ac:dyDescent="0.2">
      <c r="A98" s="20" t="s">
        <v>186</v>
      </c>
      <c r="B98" s="22" t="s">
        <v>231</v>
      </c>
      <c r="C98" s="22" t="s">
        <v>232</v>
      </c>
      <c r="D98" s="22" t="s">
        <v>231</v>
      </c>
      <c r="E98" s="84">
        <v>0.15</v>
      </c>
    </row>
    <row r="99" spans="1:5" x14ac:dyDescent="0.2">
      <c r="A99" s="19" t="s">
        <v>187</v>
      </c>
      <c r="B99" s="21" t="s">
        <v>231</v>
      </c>
      <c r="C99" s="21" t="s">
        <v>232</v>
      </c>
      <c r="D99" s="21" t="s">
        <v>231</v>
      </c>
      <c r="E99" s="83">
        <v>0.2</v>
      </c>
    </row>
    <row r="100" spans="1:5" x14ac:dyDescent="0.2">
      <c r="A100" s="20" t="s">
        <v>81</v>
      </c>
      <c r="B100" s="22" t="s">
        <v>233</v>
      </c>
      <c r="C100" s="22" t="s">
        <v>115</v>
      </c>
      <c r="D100" s="22" t="s">
        <v>234</v>
      </c>
      <c r="E100" s="83">
        <v>0.05</v>
      </c>
    </row>
    <row r="101" spans="1:5" x14ac:dyDescent="0.2">
      <c r="A101" s="19" t="s">
        <v>188</v>
      </c>
      <c r="B101" s="21" t="s">
        <v>112</v>
      </c>
      <c r="C101" s="21" t="s">
        <v>114</v>
      </c>
      <c r="D101" s="21" t="s">
        <v>113</v>
      </c>
      <c r="E101" s="83">
        <v>0.15</v>
      </c>
    </row>
    <row r="102" spans="1:5" x14ac:dyDescent="0.2">
      <c r="A102" s="20" t="s">
        <v>189</v>
      </c>
      <c r="B102" s="22" t="s">
        <v>235</v>
      </c>
      <c r="C102" s="22" t="s">
        <v>111</v>
      </c>
      <c r="D102" s="22" t="s">
        <v>236</v>
      </c>
      <c r="E102" s="84">
        <v>0.1</v>
      </c>
    </row>
    <row r="103" spans="1:5" x14ac:dyDescent="0.2">
      <c r="A103" s="19" t="s">
        <v>190</v>
      </c>
      <c r="B103" s="21" t="s">
        <v>112</v>
      </c>
      <c r="C103" s="21" t="s">
        <v>114</v>
      </c>
      <c r="D103" s="21" t="s">
        <v>113</v>
      </c>
      <c r="E103" s="83">
        <v>0.15</v>
      </c>
    </row>
    <row r="104" spans="1:5" x14ac:dyDescent="0.2">
      <c r="A104" s="20" t="s">
        <v>82</v>
      </c>
      <c r="B104" s="22" t="s">
        <v>235</v>
      </c>
      <c r="C104" s="22" t="s">
        <v>111</v>
      </c>
      <c r="D104" s="22" t="s">
        <v>236</v>
      </c>
      <c r="E104" s="84">
        <v>0</v>
      </c>
    </row>
    <row r="105" spans="1:5" x14ac:dyDescent="0.2">
      <c r="A105" s="19" t="s">
        <v>191</v>
      </c>
      <c r="B105" s="21" t="s">
        <v>235</v>
      </c>
      <c r="C105" s="21" t="s">
        <v>111</v>
      </c>
      <c r="D105" s="21" t="s">
        <v>236</v>
      </c>
      <c r="E105" s="83">
        <v>0.2</v>
      </c>
    </row>
    <row r="106" spans="1:5" x14ac:dyDescent="0.2">
      <c r="A106" s="19" t="s">
        <v>273</v>
      </c>
      <c r="B106" s="21" t="s">
        <v>233</v>
      </c>
      <c r="C106" s="21" t="s">
        <v>115</v>
      </c>
      <c r="D106" s="21" t="s">
        <v>234</v>
      </c>
      <c r="E106" s="83">
        <v>0</v>
      </c>
    </row>
    <row r="107" spans="1:5" x14ac:dyDescent="0.2">
      <c r="A107" s="20" t="s">
        <v>192</v>
      </c>
      <c r="B107" s="22" t="s">
        <v>112</v>
      </c>
      <c r="C107" s="22" t="s">
        <v>114</v>
      </c>
      <c r="D107" s="22" t="s">
        <v>113</v>
      </c>
      <c r="E107" s="84">
        <v>0.2</v>
      </c>
    </row>
    <row r="108" spans="1:5" x14ac:dyDescent="0.2">
      <c r="A108" s="19" t="s">
        <v>83</v>
      </c>
      <c r="B108" s="21" t="s">
        <v>235</v>
      </c>
      <c r="C108" s="21" t="s">
        <v>111</v>
      </c>
      <c r="D108" s="21" t="s">
        <v>236</v>
      </c>
      <c r="E108" s="83">
        <v>0</v>
      </c>
    </row>
    <row r="109" spans="1:5" x14ac:dyDescent="0.2">
      <c r="A109" s="20" t="s">
        <v>193</v>
      </c>
      <c r="B109" s="22" t="s">
        <v>231</v>
      </c>
      <c r="C109" s="22" t="s">
        <v>232</v>
      </c>
      <c r="D109" s="22" t="s">
        <v>231</v>
      </c>
      <c r="E109" s="84">
        <v>0.15</v>
      </c>
    </row>
    <row r="110" spans="1:5" x14ac:dyDescent="0.2">
      <c r="A110" s="19" t="s">
        <v>194</v>
      </c>
      <c r="B110" s="21" t="s">
        <v>231</v>
      </c>
      <c r="C110" s="21" t="s">
        <v>232</v>
      </c>
      <c r="D110" s="21" t="s">
        <v>231</v>
      </c>
      <c r="E110" s="83">
        <v>0.2</v>
      </c>
    </row>
    <row r="111" spans="1:5" x14ac:dyDescent="0.2">
      <c r="A111" s="20" t="s">
        <v>195</v>
      </c>
      <c r="B111" s="22" t="s">
        <v>231</v>
      </c>
      <c r="C111" s="22" t="s">
        <v>232</v>
      </c>
      <c r="D111" s="22" t="s">
        <v>231</v>
      </c>
      <c r="E111" s="84">
        <v>0.15</v>
      </c>
    </row>
    <row r="112" spans="1:5" x14ac:dyDescent="0.2">
      <c r="A112" s="19" t="s">
        <v>196</v>
      </c>
      <c r="B112" s="21" t="s">
        <v>231</v>
      </c>
      <c r="C112" s="21" t="s">
        <v>232</v>
      </c>
      <c r="D112" s="21" t="s">
        <v>231</v>
      </c>
      <c r="E112" s="83">
        <v>0.15</v>
      </c>
    </row>
    <row r="113" spans="1:5" x14ac:dyDescent="0.2">
      <c r="A113" s="20" t="s">
        <v>197</v>
      </c>
      <c r="B113" s="22" t="s">
        <v>235</v>
      </c>
      <c r="C113" s="22" t="s">
        <v>111</v>
      </c>
      <c r="D113" s="22" t="s">
        <v>236</v>
      </c>
      <c r="E113" s="84">
        <v>0.1</v>
      </c>
    </row>
    <row r="114" spans="1:5" x14ac:dyDescent="0.2">
      <c r="A114" s="19" t="s">
        <v>198</v>
      </c>
      <c r="B114" s="21" t="s">
        <v>235</v>
      </c>
      <c r="C114" s="21" t="s">
        <v>111</v>
      </c>
      <c r="D114" s="21" t="s">
        <v>236</v>
      </c>
      <c r="E114" s="83">
        <v>0.15</v>
      </c>
    </row>
    <row r="115" spans="1:5" x14ac:dyDescent="0.2">
      <c r="A115" s="20" t="s">
        <v>84</v>
      </c>
      <c r="B115" s="22" t="s">
        <v>231</v>
      </c>
      <c r="C115" s="22" t="s">
        <v>232</v>
      </c>
      <c r="D115" s="22" t="s">
        <v>231</v>
      </c>
      <c r="E115" s="83">
        <v>0.05</v>
      </c>
    </row>
    <row r="116" spans="1:5" x14ac:dyDescent="0.2">
      <c r="A116" s="19" t="s">
        <v>199</v>
      </c>
      <c r="B116" s="21" t="s">
        <v>112</v>
      </c>
      <c r="C116" s="21" t="s">
        <v>114</v>
      </c>
      <c r="D116" s="21" t="s">
        <v>113</v>
      </c>
      <c r="E116" s="83">
        <v>0.2</v>
      </c>
    </row>
    <row r="117" spans="1:5" x14ac:dyDescent="0.2">
      <c r="A117" s="20" t="s">
        <v>200</v>
      </c>
      <c r="B117" s="22" t="s">
        <v>112</v>
      </c>
      <c r="C117" s="22" t="s">
        <v>114</v>
      </c>
      <c r="D117" s="22" t="s">
        <v>113</v>
      </c>
      <c r="E117" s="84">
        <v>0.2</v>
      </c>
    </row>
    <row r="118" spans="1:5" x14ac:dyDescent="0.2">
      <c r="A118" s="19" t="s">
        <v>85</v>
      </c>
      <c r="B118" s="21" t="s">
        <v>233</v>
      </c>
      <c r="C118" s="21" t="s">
        <v>115</v>
      </c>
      <c r="D118" s="21" t="s">
        <v>234</v>
      </c>
      <c r="E118" s="83">
        <v>0</v>
      </c>
    </row>
    <row r="119" spans="1:5" x14ac:dyDescent="0.2">
      <c r="A119" s="20" t="s">
        <v>201</v>
      </c>
      <c r="B119" s="22" t="s">
        <v>235</v>
      </c>
      <c r="C119" s="22" t="s">
        <v>111</v>
      </c>
      <c r="D119" s="22" t="s">
        <v>236</v>
      </c>
      <c r="E119" s="84">
        <v>0.2</v>
      </c>
    </row>
    <row r="120" spans="1:5" x14ac:dyDescent="0.2">
      <c r="A120" s="19" t="s">
        <v>202</v>
      </c>
      <c r="B120" s="21" t="s">
        <v>231</v>
      </c>
      <c r="C120" s="21" t="s">
        <v>232</v>
      </c>
      <c r="D120" s="21" t="s">
        <v>231</v>
      </c>
      <c r="E120" s="83">
        <v>0.2</v>
      </c>
    </row>
    <row r="121" spans="1:5" x14ac:dyDescent="0.2">
      <c r="A121" s="20" t="s">
        <v>86</v>
      </c>
      <c r="B121" s="22" t="s">
        <v>235</v>
      </c>
      <c r="C121" s="22" t="s">
        <v>111</v>
      </c>
      <c r="D121" s="22" t="s">
        <v>236</v>
      </c>
      <c r="E121" s="83">
        <v>0.05</v>
      </c>
    </row>
    <row r="122" spans="1:5" x14ac:dyDescent="0.2">
      <c r="A122" s="19" t="s">
        <v>87</v>
      </c>
      <c r="B122" s="21" t="s">
        <v>233</v>
      </c>
      <c r="C122" s="21" t="s">
        <v>115</v>
      </c>
      <c r="D122" s="21" t="s">
        <v>234</v>
      </c>
      <c r="E122" s="83">
        <v>0</v>
      </c>
    </row>
    <row r="123" spans="1:5" x14ac:dyDescent="0.2">
      <c r="A123" s="20" t="s">
        <v>88</v>
      </c>
      <c r="B123" s="22" t="s">
        <v>233</v>
      </c>
      <c r="C123" s="22" t="s">
        <v>115</v>
      </c>
      <c r="D123" s="22" t="s">
        <v>234</v>
      </c>
      <c r="E123" s="84">
        <v>0</v>
      </c>
    </row>
    <row r="124" spans="1:5" x14ac:dyDescent="0.2">
      <c r="A124" s="19" t="s">
        <v>89</v>
      </c>
      <c r="B124" s="21" t="s">
        <v>235</v>
      </c>
      <c r="C124" s="21" t="s">
        <v>111</v>
      </c>
      <c r="D124" s="21" t="s">
        <v>236</v>
      </c>
      <c r="E124" s="83">
        <v>0</v>
      </c>
    </row>
    <row r="125" spans="1:5" x14ac:dyDescent="0.2">
      <c r="A125" s="20" t="s">
        <v>90</v>
      </c>
      <c r="B125" s="22" t="s">
        <v>235</v>
      </c>
      <c r="C125" s="22" t="s">
        <v>111</v>
      </c>
      <c r="D125" s="22" t="s">
        <v>236</v>
      </c>
      <c r="E125" s="84">
        <v>0</v>
      </c>
    </row>
    <row r="126" spans="1:5" x14ac:dyDescent="0.2">
      <c r="A126" s="19" t="s">
        <v>91</v>
      </c>
      <c r="B126" s="21" t="s">
        <v>112</v>
      </c>
      <c r="C126" s="21" t="s">
        <v>114</v>
      </c>
      <c r="D126" s="21" t="s">
        <v>113</v>
      </c>
      <c r="E126" s="83">
        <v>0.05</v>
      </c>
    </row>
    <row r="127" spans="1:5" x14ac:dyDescent="0.2">
      <c r="A127" s="20" t="s">
        <v>203</v>
      </c>
      <c r="B127" s="22" t="s">
        <v>231</v>
      </c>
      <c r="C127" s="22" t="s">
        <v>232</v>
      </c>
      <c r="D127" s="22" t="s">
        <v>231</v>
      </c>
      <c r="E127" s="84">
        <v>0.15</v>
      </c>
    </row>
    <row r="128" spans="1:5" x14ac:dyDescent="0.2">
      <c r="A128" s="19" t="s">
        <v>204</v>
      </c>
      <c r="B128" s="21" t="s">
        <v>112</v>
      </c>
      <c r="C128" s="21" t="s">
        <v>114</v>
      </c>
      <c r="D128" s="21" t="s">
        <v>113</v>
      </c>
      <c r="E128" s="83">
        <v>0.2</v>
      </c>
    </row>
    <row r="129" spans="1:5" x14ac:dyDescent="0.2">
      <c r="A129" s="20" t="s">
        <v>205</v>
      </c>
      <c r="B129" s="22" t="s">
        <v>112</v>
      </c>
      <c r="C129" s="22" t="s">
        <v>114</v>
      </c>
      <c r="D129" s="22" t="s">
        <v>113</v>
      </c>
      <c r="E129" s="84">
        <v>0.2</v>
      </c>
    </row>
    <row r="130" spans="1:5" x14ac:dyDescent="0.2">
      <c r="A130" s="19" t="s">
        <v>206</v>
      </c>
      <c r="B130" s="21" t="s">
        <v>231</v>
      </c>
      <c r="C130" s="21" t="s">
        <v>232</v>
      </c>
      <c r="D130" s="21" t="s">
        <v>231</v>
      </c>
      <c r="E130" s="83">
        <v>0.15</v>
      </c>
    </row>
    <row r="131" spans="1:5" x14ac:dyDescent="0.2">
      <c r="A131" s="20" t="s">
        <v>207</v>
      </c>
      <c r="B131" s="22" t="s">
        <v>235</v>
      </c>
      <c r="C131" s="22" t="s">
        <v>111</v>
      </c>
      <c r="D131" s="22" t="s">
        <v>236</v>
      </c>
      <c r="E131" s="84">
        <v>0.1</v>
      </c>
    </row>
    <row r="132" spans="1:5" x14ac:dyDescent="0.2">
      <c r="A132" s="19" t="s">
        <v>208</v>
      </c>
      <c r="B132" s="21" t="s">
        <v>112</v>
      </c>
      <c r="C132" s="21" t="s">
        <v>114</v>
      </c>
      <c r="D132" s="21" t="s">
        <v>113</v>
      </c>
      <c r="E132" s="83">
        <v>0.2</v>
      </c>
    </row>
    <row r="133" spans="1:5" x14ac:dyDescent="0.2">
      <c r="A133" s="20" t="s">
        <v>209</v>
      </c>
      <c r="B133" s="22" t="s">
        <v>112</v>
      </c>
      <c r="C133" s="22" t="s">
        <v>114</v>
      </c>
      <c r="D133" s="22" t="s">
        <v>113</v>
      </c>
      <c r="E133" s="84">
        <v>0.2</v>
      </c>
    </row>
    <row r="134" spans="1:5" x14ac:dyDescent="0.2">
      <c r="A134" s="19" t="s">
        <v>210</v>
      </c>
      <c r="B134" s="21" t="s">
        <v>112</v>
      </c>
      <c r="C134" s="21" t="s">
        <v>114</v>
      </c>
      <c r="D134" s="21" t="s">
        <v>113</v>
      </c>
      <c r="E134" s="83">
        <v>0.2</v>
      </c>
    </row>
    <row r="135" spans="1:5" x14ac:dyDescent="0.2">
      <c r="A135" s="20" t="s">
        <v>92</v>
      </c>
      <c r="B135" s="22" t="s">
        <v>233</v>
      </c>
      <c r="C135" s="22" t="s">
        <v>115</v>
      </c>
      <c r="D135" s="22" t="s">
        <v>234</v>
      </c>
      <c r="E135" s="84">
        <v>0</v>
      </c>
    </row>
    <row r="136" spans="1:5" x14ac:dyDescent="0.2">
      <c r="A136" s="19" t="s">
        <v>93</v>
      </c>
      <c r="B136" s="21" t="s">
        <v>233</v>
      </c>
      <c r="C136" s="21" t="s">
        <v>115</v>
      </c>
      <c r="D136" s="21" t="s">
        <v>234</v>
      </c>
      <c r="E136" s="83">
        <v>0</v>
      </c>
    </row>
    <row r="137" spans="1:5" x14ac:dyDescent="0.2">
      <c r="A137" s="20" t="s">
        <v>211</v>
      </c>
      <c r="B137" s="22" t="s">
        <v>233</v>
      </c>
      <c r="C137" s="22" t="s">
        <v>115</v>
      </c>
      <c r="D137" s="22" t="s">
        <v>234</v>
      </c>
      <c r="E137" s="84">
        <v>0.2</v>
      </c>
    </row>
    <row r="138" spans="1:5" x14ac:dyDescent="0.2">
      <c r="A138" s="19" t="s">
        <v>212</v>
      </c>
      <c r="B138" s="21" t="s">
        <v>233</v>
      </c>
      <c r="C138" s="21" t="s">
        <v>115</v>
      </c>
      <c r="D138" s="21" t="s">
        <v>234</v>
      </c>
      <c r="E138" s="83">
        <v>0.2</v>
      </c>
    </row>
    <row r="139" spans="1:5" x14ac:dyDescent="0.2">
      <c r="A139" s="20" t="s">
        <v>213</v>
      </c>
      <c r="B139" s="22" t="s">
        <v>233</v>
      </c>
      <c r="C139" s="22" t="s">
        <v>115</v>
      </c>
      <c r="D139" s="22" t="s">
        <v>234</v>
      </c>
      <c r="E139" s="84">
        <v>0.2</v>
      </c>
    </row>
    <row r="140" spans="1:5" x14ac:dyDescent="0.2">
      <c r="A140" s="19" t="s">
        <v>94</v>
      </c>
      <c r="B140" s="21" t="s">
        <v>233</v>
      </c>
      <c r="C140" s="21" t="s">
        <v>115</v>
      </c>
      <c r="D140" s="21" t="s">
        <v>234</v>
      </c>
      <c r="E140" s="83">
        <v>0</v>
      </c>
    </row>
    <row r="141" spans="1:5" x14ac:dyDescent="0.2">
      <c r="A141" s="20" t="s">
        <v>95</v>
      </c>
      <c r="B141" s="22" t="s">
        <v>235</v>
      </c>
      <c r="C141" s="22" t="s">
        <v>111</v>
      </c>
      <c r="D141" s="22" t="s">
        <v>236</v>
      </c>
      <c r="E141" s="84">
        <v>0</v>
      </c>
    </row>
    <row r="142" spans="1:5" x14ac:dyDescent="0.2">
      <c r="A142" s="19" t="s">
        <v>214</v>
      </c>
      <c r="B142" s="21" t="s">
        <v>112</v>
      </c>
      <c r="C142" s="21" t="s">
        <v>114</v>
      </c>
      <c r="D142" s="21" t="s">
        <v>113</v>
      </c>
      <c r="E142" s="83">
        <v>0.1</v>
      </c>
    </row>
    <row r="143" spans="1:5" x14ac:dyDescent="0.2">
      <c r="A143" s="20" t="s">
        <v>215</v>
      </c>
      <c r="B143" s="22" t="s">
        <v>112</v>
      </c>
      <c r="C143" s="22" t="s">
        <v>114</v>
      </c>
      <c r="D143" s="22" t="s">
        <v>113</v>
      </c>
      <c r="E143" s="84">
        <v>0.2</v>
      </c>
    </row>
    <row r="144" spans="1:5" x14ac:dyDescent="0.2">
      <c r="A144" s="19" t="s">
        <v>216</v>
      </c>
      <c r="B144" s="21" t="s">
        <v>235</v>
      </c>
      <c r="C144" s="21" t="s">
        <v>111</v>
      </c>
      <c r="D144" s="21" t="s">
        <v>236</v>
      </c>
      <c r="E144" s="83">
        <v>0.15</v>
      </c>
    </row>
    <row r="145" spans="1:5" x14ac:dyDescent="0.2">
      <c r="A145" s="20" t="s">
        <v>217</v>
      </c>
      <c r="B145" s="22" t="s">
        <v>112</v>
      </c>
      <c r="C145" s="22" t="s">
        <v>114</v>
      </c>
      <c r="D145" s="22" t="s">
        <v>113</v>
      </c>
      <c r="E145" s="84">
        <v>0.2</v>
      </c>
    </row>
    <row r="146" spans="1:5" x14ac:dyDescent="0.2">
      <c r="A146" s="19" t="s">
        <v>218</v>
      </c>
      <c r="B146" s="21" t="s">
        <v>231</v>
      </c>
      <c r="C146" s="21" t="s">
        <v>232</v>
      </c>
      <c r="D146" s="21" t="s">
        <v>231</v>
      </c>
      <c r="E146" s="83">
        <v>0.2</v>
      </c>
    </row>
    <row r="147" spans="1:5" x14ac:dyDescent="0.2">
      <c r="A147" s="20" t="s">
        <v>96</v>
      </c>
      <c r="B147" s="22" t="s">
        <v>235</v>
      </c>
      <c r="C147" s="22" t="s">
        <v>111</v>
      </c>
      <c r="D147" s="22" t="s">
        <v>236</v>
      </c>
      <c r="E147" s="83">
        <v>0.05</v>
      </c>
    </row>
    <row r="148" spans="1:5" x14ac:dyDescent="0.2">
      <c r="A148" s="19" t="s">
        <v>97</v>
      </c>
      <c r="B148" s="21" t="s">
        <v>233</v>
      </c>
      <c r="C148" s="21" t="s">
        <v>115</v>
      </c>
      <c r="D148" s="21" t="s">
        <v>234</v>
      </c>
      <c r="E148" s="83">
        <v>0</v>
      </c>
    </row>
    <row r="149" spans="1:5" x14ac:dyDescent="0.2">
      <c r="A149" s="20" t="s">
        <v>219</v>
      </c>
      <c r="B149" s="22" t="s">
        <v>235</v>
      </c>
      <c r="C149" s="22" t="s">
        <v>111</v>
      </c>
      <c r="D149" s="22" t="s">
        <v>236</v>
      </c>
      <c r="E149" s="84">
        <v>0.1</v>
      </c>
    </row>
    <row r="150" spans="1:5" x14ac:dyDescent="0.2">
      <c r="A150" s="19" t="s">
        <v>220</v>
      </c>
      <c r="B150" s="21" t="s">
        <v>112</v>
      </c>
      <c r="C150" s="21" t="s">
        <v>114</v>
      </c>
      <c r="D150" s="21" t="s">
        <v>113</v>
      </c>
      <c r="E150" s="83">
        <v>0.2</v>
      </c>
    </row>
    <row r="151" spans="1:5" x14ac:dyDescent="0.2">
      <c r="A151" s="20" t="s">
        <v>98</v>
      </c>
      <c r="B151" s="22" t="s">
        <v>233</v>
      </c>
      <c r="C151" s="22" t="s">
        <v>115</v>
      </c>
      <c r="D151" s="22" t="s">
        <v>234</v>
      </c>
      <c r="E151" s="83">
        <v>0.05</v>
      </c>
    </row>
    <row r="152" spans="1:5" x14ac:dyDescent="0.2">
      <c r="A152" s="19" t="s">
        <v>221</v>
      </c>
      <c r="B152" s="21" t="s">
        <v>235</v>
      </c>
      <c r="C152" s="21" t="s">
        <v>111</v>
      </c>
      <c r="D152" s="21" t="s">
        <v>236</v>
      </c>
      <c r="E152" s="83">
        <v>0.1</v>
      </c>
    </row>
    <row r="153" spans="1:5" x14ac:dyDescent="0.2">
      <c r="A153" s="20" t="s">
        <v>222</v>
      </c>
      <c r="B153" s="22" t="s">
        <v>112</v>
      </c>
      <c r="C153" s="22" t="s">
        <v>114</v>
      </c>
      <c r="D153" s="22" t="s">
        <v>113</v>
      </c>
      <c r="E153" s="84">
        <v>0.2</v>
      </c>
    </row>
    <row r="154" spans="1:5" x14ac:dyDescent="0.2">
      <c r="A154" s="19" t="s">
        <v>223</v>
      </c>
      <c r="B154" s="21" t="s">
        <v>231</v>
      </c>
      <c r="C154" s="21" t="s">
        <v>232</v>
      </c>
      <c r="D154" s="21" t="s">
        <v>231</v>
      </c>
      <c r="E154" s="83">
        <v>0.2</v>
      </c>
    </row>
    <row r="155" spans="1:5" x14ac:dyDescent="0.2">
      <c r="A155" s="20" t="s">
        <v>99</v>
      </c>
      <c r="B155" s="22" t="s">
        <v>235</v>
      </c>
      <c r="C155" s="22" t="s">
        <v>111</v>
      </c>
      <c r="D155" s="22" t="s">
        <v>236</v>
      </c>
      <c r="E155" s="84">
        <v>0</v>
      </c>
    </row>
    <row r="156" spans="1:5" x14ac:dyDescent="0.2">
      <c r="A156" s="19" t="s">
        <v>224</v>
      </c>
      <c r="B156" s="21" t="s">
        <v>235</v>
      </c>
      <c r="C156" s="21" t="s">
        <v>111</v>
      </c>
      <c r="D156" s="21" t="s">
        <v>236</v>
      </c>
      <c r="E156" s="83">
        <v>0.2</v>
      </c>
    </row>
    <row r="157" spans="1:5" x14ac:dyDescent="0.2">
      <c r="A157" s="20" t="s">
        <v>225</v>
      </c>
      <c r="B157" s="22" t="s">
        <v>235</v>
      </c>
      <c r="C157" s="22" t="s">
        <v>111</v>
      </c>
      <c r="D157" s="22" t="s">
        <v>236</v>
      </c>
      <c r="E157" s="84">
        <v>0.15</v>
      </c>
    </row>
    <row r="158" spans="1:5" x14ac:dyDescent="0.2">
      <c r="A158" s="19" t="s">
        <v>226</v>
      </c>
      <c r="B158" s="21" t="s">
        <v>235</v>
      </c>
      <c r="C158" s="21" t="s">
        <v>111</v>
      </c>
      <c r="D158" s="21" t="s">
        <v>236</v>
      </c>
      <c r="E158" s="83">
        <v>0.05</v>
      </c>
    </row>
    <row r="159" spans="1:5" x14ac:dyDescent="0.2">
      <c r="A159" s="20" t="s">
        <v>100</v>
      </c>
      <c r="B159" s="22" t="s">
        <v>235</v>
      </c>
      <c r="C159" s="22" t="s">
        <v>111</v>
      </c>
      <c r="D159" s="22" t="s">
        <v>236</v>
      </c>
      <c r="E159" s="83">
        <v>0.05</v>
      </c>
    </row>
    <row r="160" spans="1:5" x14ac:dyDescent="0.2">
      <c r="A160" s="19" t="s">
        <v>227</v>
      </c>
      <c r="B160" s="21" t="s">
        <v>233</v>
      </c>
      <c r="C160" s="21" t="s">
        <v>115</v>
      </c>
      <c r="D160" s="21" t="s">
        <v>234</v>
      </c>
      <c r="E160" s="83">
        <v>0.2</v>
      </c>
    </row>
    <row r="161" spans="1:5" x14ac:dyDescent="0.2">
      <c r="A161" s="20" t="s">
        <v>228</v>
      </c>
      <c r="B161" s="22" t="s">
        <v>235</v>
      </c>
      <c r="C161" s="22" t="s">
        <v>111</v>
      </c>
      <c r="D161" s="22" t="s">
        <v>236</v>
      </c>
      <c r="E161" s="84">
        <v>0.15</v>
      </c>
    </row>
    <row r="162" spans="1:5" x14ac:dyDescent="0.2">
      <c r="A162" s="19" t="s">
        <v>101</v>
      </c>
      <c r="B162" s="21" t="s">
        <v>231</v>
      </c>
      <c r="C162" s="21" t="s">
        <v>232</v>
      </c>
      <c r="D162" s="21" t="s">
        <v>231</v>
      </c>
      <c r="E162" s="83">
        <v>0.05</v>
      </c>
    </row>
    <row r="163" spans="1:5" x14ac:dyDescent="0.2">
      <c r="A163" s="20" t="s">
        <v>102</v>
      </c>
      <c r="B163" s="22" t="s">
        <v>231</v>
      </c>
      <c r="C163" s="22" t="s">
        <v>232</v>
      </c>
      <c r="D163" s="22" t="s">
        <v>231</v>
      </c>
      <c r="E163" s="83">
        <v>0.05</v>
      </c>
    </row>
    <row r="164" spans="1:5" x14ac:dyDescent="0.2">
      <c r="A164" s="19" t="s">
        <v>103</v>
      </c>
      <c r="B164" s="21" t="s">
        <v>233</v>
      </c>
      <c r="C164" s="21" t="s">
        <v>115</v>
      </c>
      <c r="D164" s="21" t="s">
        <v>234</v>
      </c>
      <c r="E164" s="83">
        <v>0</v>
      </c>
    </row>
    <row r="165" spans="1:5" x14ac:dyDescent="0.2">
      <c r="A165" s="20" t="s">
        <v>104</v>
      </c>
      <c r="B165" s="22" t="s">
        <v>233</v>
      </c>
      <c r="C165" s="22" t="s">
        <v>115</v>
      </c>
      <c r="D165" s="22" t="s">
        <v>234</v>
      </c>
      <c r="E165" s="83">
        <v>0.05</v>
      </c>
    </row>
    <row r="166" spans="1:5" x14ac:dyDescent="0.2">
      <c r="A166" s="19" t="s">
        <v>229</v>
      </c>
      <c r="B166" s="21" t="s">
        <v>235</v>
      </c>
      <c r="C166" s="21" t="s">
        <v>111</v>
      </c>
      <c r="D166" s="21" t="s">
        <v>236</v>
      </c>
      <c r="E166" s="83">
        <v>0.2</v>
      </c>
    </row>
    <row r="167" spans="1:5" x14ac:dyDescent="0.2">
      <c r="A167" s="20" t="s">
        <v>230</v>
      </c>
      <c r="B167" s="22" t="s">
        <v>231</v>
      </c>
      <c r="C167" s="22" t="s">
        <v>232</v>
      </c>
      <c r="D167" s="22" t="s">
        <v>231</v>
      </c>
      <c r="E167" s="84">
        <v>0.15</v>
      </c>
    </row>
    <row r="168" spans="1:5" x14ac:dyDescent="0.2">
      <c r="A168" s="19" t="s">
        <v>105</v>
      </c>
      <c r="B168" s="21" t="s">
        <v>235</v>
      </c>
      <c r="C168" s="21" t="s">
        <v>111</v>
      </c>
      <c r="D168" s="21" t="s">
        <v>236</v>
      </c>
      <c r="E168" s="83">
        <v>0.05</v>
      </c>
    </row>
  </sheetData>
  <sheetProtection algorithmName="SHA-512" hashValue="CiBKZ7Ki4sC3gZzbSstvsKo9h5mLbeSCVWj2Xf3tYGJYoy9vqF/BqpJO6i5uFOB1jb6gK+XOsgyKDvVCya7zUA==" saltValue="avgJK7COssdo85W3QXc8Yg==" spinCount="100000" sheet="1" objects="1" scenarios="1"/>
  <autoFilter ref="A1:E1" xr:uid="{76FCFA06-8B98-4D7B-8C00-6A85A2B55402}">
    <sortState xmlns:xlrd2="http://schemas.microsoft.com/office/spreadsheetml/2017/richdata2" ref="A2:E166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Application</vt:lpstr>
      <vt:lpstr>Contact</vt:lpstr>
      <vt:lpstr>Agencies</vt:lpstr>
      <vt:lpstr>Agency</vt:lpstr>
      <vt:lpstr>cn_only</vt:lpstr>
      <vt:lpstr>contact</vt:lpstr>
      <vt:lpstr>Application!Print_Area</vt:lpstr>
      <vt:lpstr>tloc</vt:lpstr>
      <vt:lpstr>tproj</vt:lpstr>
      <vt:lpstr>ttib</vt:lpstr>
    </vt:vector>
  </TitlesOfParts>
  <Company>TIB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2005 Urban Application</dc:title>
  <dc:creator>Gloria Bennett</dc:creator>
  <cp:lastModifiedBy>Nelson, Vaughn (TIB)</cp:lastModifiedBy>
  <cp:lastPrinted>2024-02-01T17:25:47Z</cp:lastPrinted>
  <dcterms:created xsi:type="dcterms:W3CDTF">2000-07-27T17:18:47Z</dcterms:created>
  <dcterms:modified xsi:type="dcterms:W3CDTF">2024-03-19T17:40:38Z</dcterms:modified>
</cp:coreProperties>
</file>